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nuskft-my.sharepoint.com/personal/andrej_botos_bonus-hungary_com/Documents/Work files/PRICE LIST 2022/V4/EUR/DAP/"/>
    </mc:Choice>
  </mc:AlternateContent>
  <xr:revisionPtr revIDLastSave="24" documentId="13_ncr:1_{554CFB88-0040-460E-8492-E5B2A0EBF633}" xr6:coauthVersionLast="47" xr6:coauthVersionMax="47" xr10:uidLastSave="{63218A23-45C9-4C8B-8F47-51B367696E8E}"/>
  <bookViews>
    <workbookView xWindow="-108" yWindow="-108" windowWidth="23256" windowHeight="12576" xr2:uid="{D5C838EC-2CE4-4285-AC72-F8773F7EA17F}"/>
  </bookViews>
  <sheets>
    <sheet name="EUR order" sheetId="1" r:id="rId1"/>
  </sheets>
  <definedNames>
    <definedName name="_xlnm.Print_Titles" localSheetId="0">'EUR order'!$5:$5</definedName>
    <definedName name="_xlnm.Print_Area" localSheetId="0">'EUR order'!$A$1:$G$147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1" i="1" l="1"/>
  <c r="T62" i="1"/>
  <c r="T63" i="1"/>
  <c r="T64" i="1"/>
  <c r="T66" i="1"/>
  <c r="T67" i="1"/>
  <c r="T68" i="1"/>
  <c r="T70" i="1"/>
  <c r="T71" i="1"/>
  <c r="T72" i="1"/>
  <c r="T101" i="1"/>
  <c r="T102" i="1"/>
  <c r="T104" i="1"/>
  <c r="T105" i="1"/>
  <c r="T106" i="1"/>
  <c r="V110" i="1"/>
  <c r="W110" i="1"/>
  <c r="X110" i="1"/>
  <c r="Y110" i="1"/>
  <c r="Z110" i="1"/>
  <c r="AA110" i="1"/>
  <c r="AB110" i="1"/>
  <c r="V114" i="1"/>
  <c r="W114" i="1"/>
  <c r="X114" i="1"/>
  <c r="Y114" i="1"/>
  <c r="Z114" i="1"/>
  <c r="AA114" i="1"/>
  <c r="AB114" i="1"/>
  <c r="V118" i="1"/>
  <c r="W118" i="1"/>
  <c r="X118" i="1"/>
  <c r="Y118" i="1"/>
  <c r="Z118" i="1"/>
  <c r="AA118" i="1"/>
  <c r="AB118" i="1"/>
  <c r="V122" i="1"/>
  <c r="W122" i="1"/>
  <c r="X122" i="1"/>
  <c r="Y122" i="1"/>
  <c r="Z122" i="1"/>
  <c r="AA122" i="1"/>
  <c r="AB122" i="1"/>
  <c r="V126" i="1"/>
  <c r="W126" i="1"/>
  <c r="X126" i="1"/>
  <c r="Y126" i="1"/>
  <c r="Z126" i="1"/>
  <c r="AA126" i="1"/>
  <c r="AB126" i="1"/>
  <c r="AB142" i="1"/>
  <c r="AA142" i="1"/>
  <c r="Z142" i="1"/>
  <c r="Y142" i="1"/>
  <c r="X142" i="1"/>
  <c r="W142" i="1"/>
  <c r="V142" i="1"/>
  <c r="U142" i="1"/>
  <c r="T142" i="1" s="1"/>
  <c r="Z139" i="1"/>
  <c r="Y136" i="1"/>
  <c r="Z135" i="1"/>
  <c r="Z131" i="1"/>
  <c r="U126" i="1"/>
  <c r="T126" i="1" s="1"/>
  <c r="U122" i="1"/>
  <c r="T122" i="1" s="1"/>
  <c r="U118" i="1"/>
  <c r="T118" i="1" s="1"/>
  <c r="U114" i="1"/>
  <c r="T114" i="1" s="1"/>
  <c r="U110" i="1"/>
  <c r="T110" i="1" s="1"/>
  <c r="X100" i="1"/>
  <c r="Z100" i="1"/>
  <c r="W107" i="1"/>
  <c r="Y107" i="1"/>
  <c r="W75" i="1"/>
  <c r="Y75" i="1"/>
  <c r="Y78" i="1"/>
  <c r="W79" i="1"/>
  <c r="Y79" i="1"/>
  <c r="W81" i="1"/>
  <c r="Y81" i="1"/>
  <c r="Y82" i="1"/>
  <c r="Y86" i="1"/>
  <c r="W87" i="1"/>
  <c r="Y87" i="1"/>
  <c r="W89" i="1"/>
  <c r="Y89" i="1"/>
  <c r="Y90" i="1"/>
  <c r="W91" i="1"/>
  <c r="Y91" i="1"/>
  <c r="Y94" i="1"/>
  <c r="W95" i="1"/>
  <c r="Y95" i="1"/>
  <c r="W97" i="1"/>
  <c r="Y97" i="1"/>
  <c r="U98" i="1"/>
  <c r="T98" i="1" s="1"/>
  <c r="V98" i="1"/>
  <c r="W98" i="1"/>
  <c r="X98" i="1"/>
  <c r="Y98" i="1"/>
  <c r="Z98" i="1"/>
  <c r="AA98" i="1"/>
  <c r="AB98" i="1"/>
  <c r="U99" i="1"/>
  <c r="T99" i="1" s="1"/>
  <c r="V99" i="1"/>
  <c r="W99" i="1"/>
  <c r="X99" i="1"/>
  <c r="Y99" i="1"/>
  <c r="Z99" i="1"/>
  <c r="AA99" i="1"/>
  <c r="AB99" i="1"/>
  <c r="X74" i="1"/>
  <c r="Z69" i="1"/>
  <c r="X69" i="1"/>
  <c r="W65" i="1"/>
  <c r="X61" i="1"/>
  <c r="V61" i="1"/>
  <c r="W58" i="1"/>
  <c r="U58" i="1"/>
  <c r="T58" i="1" s="1"/>
  <c r="U57" i="1"/>
  <c r="T57" i="1" s="1"/>
  <c r="Z55" i="1"/>
  <c r="X55" i="1"/>
  <c r="Z53" i="1"/>
  <c r="X53" i="1"/>
  <c r="X51" i="1"/>
  <c r="X50" i="1"/>
  <c r="Z49" i="1"/>
  <c r="X49" i="1"/>
  <c r="Z47" i="1"/>
  <c r="X47" i="1"/>
  <c r="X45" i="1"/>
  <c r="Z44" i="1"/>
  <c r="X44" i="1"/>
  <c r="X41" i="1"/>
  <c r="W41" i="1"/>
  <c r="X40" i="1"/>
  <c r="U40" i="1"/>
  <c r="T40" i="1" s="1"/>
  <c r="W23" i="1"/>
  <c r="AB23" i="1"/>
  <c r="Z24" i="1"/>
  <c r="AA24" i="1"/>
  <c r="W27" i="1"/>
  <c r="AA27" i="1"/>
  <c r="AB27" i="1"/>
  <c r="AA28" i="1"/>
  <c r="Y29" i="1"/>
  <c r="Z29" i="1"/>
  <c r="AB30" i="1"/>
  <c r="W31" i="1"/>
  <c r="AB31" i="1"/>
  <c r="Z32" i="1"/>
  <c r="AA32" i="1"/>
  <c r="W35" i="1"/>
  <c r="AA35" i="1"/>
  <c r="AB35" i="1"/>
  <c r="AA36" i="1"/>
  <c r="Y37" i="1"/>
  <c r="Z37" i="1"/>
  <c r="AB38" i="1"/>
  <c r="Z22" i="1"/>
  <c r="Z14" i="1"/>
  <c r="AA14" i="1"/>
  <c r="W17" i="1"/>
  <c r="AA17" i="1"/>
  <c r="AB17" i="1"/>
  <c r="AA18" i="1"/>
  <c r="Y19" i="1"/>
  <c r="Z19" i="1"/>
  <c r="U20" i="1"/>
  <c r="T20" i="1" s="1"/>
  <c r="V20" i="1"/>
  <c r="W20" i="1"/>
  <c r="X20" i="1"/>
  <c r="Y20" i="1"/>
  <c r="Z20" i="1"/>
  <c r="AA20" i="1"/>
  <c r="AB20" i="1"/>
  <c r="AA13" i="1"/>
  <c r="X13" i="1"/>
  <c r="W13" i="1"/>
  <c r="AB11" i="1"/>
  <c r="AA11" i="1"/>
  <c r="Z11" i="1"/>
  <c r="Y11" i="1"/>
  <c r="X11" i="1"/>
  <c r="W11" i="1"/>
  <c r="V11" i="1"/>
  <c r="U11" i="1"/>
  <c r="T11" i="1" s="1"/>
  <c r="AB10" i="1"/>
  <c r="AA10" i="1"/>
  <c r="Z10" i="1"/>
  <c r="Y10" i="1"/>
  <c r="X10" i="1"/>
  <c r="W10" i="1"/>
  <c r="V10" i="1"/>
  <c r="U10" i="1"/>
  <c r="T10" i="1" s="1"/>
  <c r="X9" i="1"/>
  <c r="W9" i="1"/>
  <c r="AA8" i="1"/>
  <c r="X8" i="1"/>
  <c r="W8" i="1"/>
  <c r="W7" i="1"/>
  <c r="Z7" i="1"/>
  <c r="AA7" i="1"/>
  <c r="S21" i="1"/>
  <c r="O65" i="1"/>
  <c r="S67" i="1" s="1"/>
  <c r="O69" i="1"/>
  <c r="S71" i="1" s="1"/>
  <c r="O98" i="1"/>
  <c r="S98" i="1" s="1"/>
  <c r="O99" i="1"/>
  <c r="S99" i="1" s="1"/>
  <c r="O110" i="1"/>
  <c r="S110" i="1" s="1"/>
  <c r="O114" i="1"/>
  <c r="S114" i="1" s="1"/>
  <c r="O118" i="1"/>
  <c r="S118" i="1" s="1"/>
  <c r="O122" i="1"/>
  <c r="S122" i="1" s="1"/>
  <c r="O126" i="1"/>
  <c r="S126" i="1" s="1"/>
  <c r="O142" i="1"/>
  <c r="S142" i="1" s="1"/>
  <c r="O30" i="1"/>
  <c r="S30" i="1" s="1"/>
  <c r="O35" i="1"/>
  <c r="S35" i="1" s="1"/>
  <c r="O53" i="1"/>
  <c r="S53" i="1" s="1"/>
  <c r="O10" i="1"/>
  <c r="S10" i="1" s="1"/>
  <c r="O11" i="1"/>
  <c r="S11" i="1" s="1"/>
  <c r="O20" i="1"/>
  <c r="S20" i="1" s="1"/>
  <c r="O7" i="1"/>
  <c r="O8" i="1"/>
  <c r="S8" i="1" s="1"/>
  <c r="V9" i="1"/>
  <c r="V13" i="1"/>
  <c r="AB15" i="1"/>
  <c r="Y17" i="1"/>
  <c r="Z18" i="1"/>
  <c r="W19" i="1"/>
  <c r="O22" i="1"/>
  <c r="S22" i="1" s="1"/>
  <c r="W25" i="1"/>
  <c r="Y27" i="1"/>
  <c r="Z28" i="1"/>
  <c r="W29" i="1"/>
  <c r="Z30" i="1"/>
  <c r="Z33" i="1"/>
  <c r="AA34" i="1"/>
  <c r="Y35" i="1"/>
  <c r="Z36" i="1"/>
  <c r="W37" i="1"/>
  <c r="Z38" i="1"/>
  <c r="V40" i="1"/>
  <c r="U42" i="1"/>
  <c r="T42" i="1" s="1"/>
  <c r="Z43" i="1"/>
  <c r="V44" i="1"/>
  <c r="Z45" i="1"/>
  <c r="W48" i="1"/>
  <c r="W52" i="1"/>
  <c r="V53" i="1"/>
  <c r="Z54" i="1"/>
  <c r="W56" i="1"/>
  <c r="AA59" i="1"/>
  <c r="W60" i="1"/>
  <c r="AB61" i="1"/>
  <c r="V69" i="1"/>
  <c r="V74" i="1"/>
  <c r="AA76" i="1"/>
  <c r="W78" i="1"/>
  <c r="Y80" i="1"/>
  <c r="AA82" i="1"/>
  <c r="Z84" i="1"/>
  <c r="W86" i="1"/>
  <c r="Y88" i="1"/>
  <c r="AA90" i="1"/>
  <c r="AA92" i="1"/>
  <c r="W93" i="1"/>
  <c r="W94" i="1"/>
  <c r="AA95" i="1"/>
  <c r="Y96" i="1"/>
  <c r="U100" i="1"/>
  <c r="T100" i="1" s="1"/>
  <c r="AB103" i="1"/>
  <c r="AA108" i="1"/>
  <c r="Y132" i="1"/>
  <c r="Z133" i="1"/>
  <c r="Z134" i="1"/>
  <c r="Z136" i="1"/>
  <c r="Y137" i="1"/>
  <c r="Z140" i="1"/>
  <c r="Z141" i="1"/>
  <c r="O83" i="1" l="1"/>
  <c r="S83" i="1" s="1"/>
  <c r="AB83" i="1"/>
  <c r="U83" i="1"/>
  <c r="T83" i="1" s="1"/>
  <c r="V83" i="1"/>
  <c r="X83" i="1"/>
  <c r="AB75" i="1"/>
  <c r="U75" i="1"/>
  <c r="T75" i="1" s="1"/>
  <c r="V75" i="1"/>
  <c r="X75" i="1"/>
  <c r="Z58" i="1"/>
  <c r="Y58" i="1"/>
  <c r="X58" i="1"/>
  <c r="V58" i="1"/>
  <c r="U50" i="1"/>
  <c r="T50" i="1" s="1"/>
  <c r="AB50" i="1"/>
  <c r="AA50" i="1"/>
  <c r="Y50" i="1"/>
  <c r="AB41" i="1"/>
  <c r="AA41" i="1"/>
  <c r="Y41" i="1"/>
  <c r="U32" i="1"/>
  <c r="T32" i="1" s="1"/>
  <c r="V32" i="1"/>
  <c r="X32" i="1"/>
  <c r="U24" i="1"/>
  <c r="T24" i="1" s="1"/>
  <c r="V24" i="1"/>
  <c r="X24" i="1"/>
  <c r="U14" i="1"/>
  <c r="T14" i="1" s="1"/>
  <c r="V14" i="1"/>
  <c r="X14" i="1"/>
  <c r="O27" i="1"/>
  <c r="S27" i="1" s="1"/>
  <c r="Y7" i="1"/>
  <c r="Y8" i="1"/>
  <c r="Y9" i="1"/>
  <c r="Y13" i="1"/>
  <c r="Z17" i="1"/>
  <c r="Y14" i="1"/>
  <c r="AA38" i="1"/>
  <c r="Z35" i="1"/>
  <c r="AB33" i="1"/>
  <c r="Y32" i="1"/>
  <c r="AA30" i="1"/>
  <c r="Z27" i="1"/>
  <c r="AB25" i="1"/>
  <c r="Y24" i="1"/>
  <c r="Z41" i="1"/>
  <c r="W43" i="1"/>
  <c r="V45" i="1"/>
  <c r="V48" i="1"/>
  <c r="V50" i="1"/>
  <c r="V52" i="1"/>
  <c r="V54" i="1"/>
  <c r="V56" i="1"/>
  <c r="AA58" i="1"/>
  <c r="AA60" i="1"/>
  <c r="AA96" i="1"/>
  <c r="AA94" i="1"/>
  <c r="AA88" i="1"/>
  <c r="AA86" i="1"/>
  <c r="AA84" i="1"/>
  <c r="AA80" i="1"/>
  <c r="AA78" i="1"/>
  <c r="Z132" i="1"/>
  <c r="AB85" i="1"/>
  <c r="U85" i="1"/>
  <c r="T85" i="1" s="1"/>
  <c r="V85" i="1"/>
  <c r="X85" i="1"/>
  <c r="O77" i="1"/>
  <c r="S77" i="1" s="1"/>
  <c r="AB77" i="1"/>
  <c r="U77" i="1"/>
  <c r="T77" i="1" s="1"/>
  <c r="V77" i="1"/>
  <c r="X77" i="1"/>
  <c r="U16" i="1"/>
  <c r="T16" i="1" s="1"/>
  <c r="V16" i="1"/>
  <c r="X16" i="1"/>
  <c r="U43" i="1"/>
  <c r="T43" i="1" s="1"/>
  <c r="Y83" i="1"/>
  <c r="O92" i="1"/>
  <c r="S92" i="1" s="1"/>
  <c r="AB92" i="1"/>
  <c r="U92" i="1"/>
  <c r="T92" i="1" s="1"/>
  <c r="V92" i="1"/>
  <c r="X92" i="1"/>
  <c r="AB76" i="1"/>
  <c r="U76" i="1"/>
  <c r="T76" i="1" s="1"/>
  <c r="V76" i="1"/>
  <c r="X76" i="1"/>
  <c r="U15" i="1"/>
  <c r="T15" i="1" s="1"/>
  <c r="V15" i="1"/>
  <c r="X15" i="1"/>
  <c r="W16" i="1"/>
  <c r="X139" i="1"/>
  <c r="W139" i="1"/>
  <c r="V139" i="1"/>
  <c r="U139" i="1"/>
  <c r="T139" i="1" s="1"/>
  <c r="AB139" i="1"/>
  <c r="AA139" i="1"/>
  <c r="X131" i="1"/>
  <c r="W131" i="1"/>
  <c r="V131" i="1"/>
  <c r="U131" i="1"/>
  <c r="T131" i="1" s="1"/>
  <c r="AB131" i="1"/>
  <c r="AA131" i="1"/>
  <c r="AB91" i="1"/>
  <c r="U91" i="1"/>
  <c r="T91" i="1" s="1"/>
  <c r="V91" i="1"/>
  <c r="X91" i="1"/>
  <c r="X138" i="1"/>
  <c r="W138" i="1"/>
  <c r="V138" i="1"/>
  <c r="U138" i="1"/>
  <c r="T138" i="1" s="1"/>
  <c r="AB138" i="1"/>
  <c r="AA138" i="1"/>
  <c r="AB108" i="1"/>
  <c r="U108" i="1"/>
  <c r="T108" i="1" s="1"/>
  <c r="V108" i="1"/>
  <c r="X108" i="1"/>
  <c r="V100" i="1"/>
  <c r="W100" i="1"/>
  <c r="Y100" i="1"/>
  <c r="AB90" i="1"/>
  <c r="U90" i="1"/>
  <c r="T90" i="1" s="1"/>
  <c r="V90" i="1"/>
  <c r="X90" i="1"/>
  <c r="AB82" i="1"/>
  <c r="U82" i="1"/>
  <c r="T82" i="1" s="1"/>
  <c r="V82" i="1"/>
  <c r="X82" i="1"/>
  <c r="U74" i="1"/>
  <c r="T74" i="1" s="1"/>
  <c r="AB74" i="1"/>
  <c r="AA74" i="1"/>
  <c r="Y74" i="1"/>
  <c r="AB65" i="1"/>
  <c r="AA65" i="1"/>
  <c r="Z65" i="1"/>
  <c r="X65" i="1"/>
  <c r="Z57" i="1"/>
  <c r="Y57" i="1"/>
  <c r="X57" i="1"/>
  <c r="V57" i="1"/>
  <c r="U49" i="1"/>
  <c r="T49" i="1" s="1"/>
  <c r="AB49" i="1"/>
  <c r="AA49" i="1"/>
  <c r="Y49" i="1"/>
  <c r="AB40" i="1"/>
  <c r="AA40" i="1"/>
  <c r="Y40" i="1"/>
  <c r="U31" i="1"/>
  <c r="T31" i="1" s="1"/>
  <c r="V31" i="1"/>
  <c r="X31" i="1"/>
  <c r="U23" i="1"/>
  <c r="T23" i="1" s="1"/>
  <c r="V23" i="1"/>
  <c r="X23" i="1"/>
  <c r="O9" i="1"/>
  <c r="S9" i="1" s="1"/>
  <c r="X7" i="1"/>
  <c r="Z8" i="1"/>
  <c r="Z9" i="1"/>
  <c r="Z13" i="1"/>
  <c r="AB18" i="1"/>
  <c r="AA15" i="1"/>
  <c r="W14" i="1"/>
  <c r="AB36" i="1"/>
  <c r="AA33" i="1"/>
  <c r="W32" i="1"/>
  <c r="AB28" i="1"/>
  <c r="AA25" i="1"/>
  <c r="W24" i="1"/>
  <c r="W40" i="1"/>
  <c r="X43" i="1"/>
  <c r="W45" i="1"/>
  <c r="W50" i="1"/>
  <c r="W54" i="1"/>
  <c r="AB58" i="1"/>
  <c r="AB60" i="1"/>
  <c r="V65" i="1"/>
  <c r="W74" i="1"/>
  <c r="Z96" i="1"/>
  <c r="Z94" i="1"/>
  <c r="Z92" i="1"/>
  <c r="Z90" i="1"/>
  <c r="Z88" i="1"/>
  <c r="Z86" i="1"/>
  <c r="Z82" i="1"/>
  <c r="Z80" i="1"/>
  <c r="Z78" i="1"/>
  <c r="Z76" i="1"/>
  <c r="Z108" i="1"/>
  <c r="Y133" i="1"/>
  <c r="Y141" i="1"/>
  <c r="O103" i="1"/>
  <c r="S105" i="1" s="1"/>
  <c r="V103" i="1"/>
  <c r="U103" i="1"/>
  <c r="T103" i="1" s="1"/>
  <c r="W103" i="1"/>
  <c r="X103" i="1"/>
  <c r="Z103" i="1"/>
  <c r="O52" i="1"/>
  <c r="S52" i="1" s="1"/>
  <c r="U52" i="1"/>
  <c r="T52" i="1" s="1"/>
  <c r="AB52" i="1"/>
  <c r="AA52" i="1"/>
  <c r="Y52" i="1"/>
  <c r="O26" i="1"/>
  <c r="S26" i="1" s="1"/>
  <c r="U26" i="1"/>
  <c r="T26" i="1" s="1"/>
  <c r="V26" i="1"/>
  <c r="X26" i="1"/>
  <c r="Y34" i="1"/>
  <c r="Y26" i="1"/>
  <c r="U60" i="1"/>
  <c r="T60" i="1" s="1"/>
  <c r="Y93" i="1"/>
  <c r="Y85" i="1"/>
  <c r="Y77" i="1"/>
  <c r="AB84" i="1"/>
  <c r="U84" i="1"/>
  <c r="T84" i="1" s="1"/>
  <c r="V84" i="1"/>
  <c r="X84" i="1"/>
  <c r="AB42" i="1"/>
  <c r="AA42" i="1"/>
  <c r="Y42" i="1"/>
  <c r="X137" i="1"/>
  <c r="W137" i="1"/>
  <c r="V137" i="1"/>
  <c r="U137" i="1"/>
  <c r="T137" i="1" s="1"/>
  <c r="AB137" i="1"/>
  <c r="AA137" i="1"/>
  <c r="AB89" i="1"/>
  <c r="U89" i="1"/>
  <c r="T89" i="1" s="1"/>
  <c r="V89" i="1"/>
  <c r="X89" i="1"/>
  <c r="AB81" i="1"/>
  <c r="U81" i="1"/>
  <c r="T81" i="1" s="1"/>
  <c r="V81" i="1"/>
  <c r="X81" i="1"/>
  <c r="U56" i="1"/>
  <c r="T56" i="1" s="1"/>
  <c r="X56" i="1"/>
  <c r="Y56" i="1"/>
  <c r="AA56" i="1"/>
  <c r="U48" i="1"/>
  <c r="T48" i="1" s="1"/>
  <c r="AB48" i="1"/>
  <c r="AA48" i="1"/>
  <c r="Y48" i="1"/>
  <c r="U38" i="1"/>
  <c r="T38" i="1" s="1"/>
  <c r="V38" i="1"/>
  <c r="X38" i="1"/>
  <c r="U30" i="1"/>
  <c r="T30" i="1" s="1"/>
  <c r="V30" i="1"/>
  <c r="X30" i="1"/>
  <c r="AB22" i="1"/>
  <c r="AA22" i="1"/>
  <c r="Y22" i="1"/>
  <c r="O89" i="1"/>
  <c r="S89" i="1" s="1"/>
  <c r="AA9" i="1"/>
  <c r="Z15" i="1"/>
  <c r="U22" i="1"/>
  <c r="T22" i="1" s="1"/>
  <c r="Y38" i="1"/>
  <c r="Y30" i="1"/>
  <c r="Z25" i="1"/>
  <c r="V42" i="1"/>
  <c r="X48" i="1"/>
  <c r="X52" i="1"/>
  <c r="X54" i="1"/>
  <c r="U59" i="1"/>
  <c r="T59" i="1" s="1"/>
  <c r="AB56" i="1"/>
  <c r="Y92" i="1"/>
  <c r="Y84" i="1"/>
  <c r="Y76" i="1"/>
  <c r="Y108" i="1"/>
  <c r="AA103" i="1"/>
  <c r="Z137" i="1"/>
  <c r="X133" i="1"/>
  <c r="W133" i="1"/>
  <c r="V133" i="1"/>
  <c r="U133" i="1"/>
  <c r="T133" i="1" s="1"/>
  <c r="AB133" i="1"/>
  <c r="AA133" i="1"/>
  <c r="Z60" i="1"/>
  <c r="Y60" i="1"/>
  <c r="X60" i="1"/>
  <c r="V60" i="1"/>
  <c r="X140" i="1"/>
  <c r="W140" i="1"/>
  <c r="V140" i="1"/>
  <c r="U140" i="1"/>
  <c r="T140" i="1" s="1"/>
  <c r="AB140" i="1"/>
  <c r="AA140" i="1"/>
  <c r="U33" i="1"/>
  <c r="T33" i="1" s="1"/>
  <c r="V33" i="1"/>
  <c r="X33" i="1"/>
  <c r="W34" i="1"/>
  <c r="W83" i="1"/>
  <c r="Y140" i="1"/>
  <c r="AB97" i="1"/>
  <c r="U97" i="1"/>
  <c r="T97" i="1" s="1"/>
  <c r="V97" i="1"/>
  <c r="X97" i="1"/>
  <c r="O96" i="1"/>
  <c r="S96" i="1" s="1"/>
  <c r="AB96" i="1"/>
  <c r="U96" i="1"/>
  <c r="T96" i="1" s="1"/>
  <c r="V96" i="1"/>
  <c r="X96" i="1"/>
  <c r="O88" i="1"/>
  <c r="S88" i="1" s="1"/>
  <c r="AB88" i="1"/>
  <c r="U88" i="1"/>
  <c r="T88" i="1" s="1"/>
  <c r="V88" i="1"/>
  <c r="X88" i="1"/>
  <c r="AB80" i="1"/>
  <c r="U80" i="1"/>
  <c r="T80" i="1" s="1"/>
  <c r="V80" i="1"/>
  <c r="X80" i="1"/>
  <c r="U55" i="1"/>
  <c r="T55" i="1" s="1"/>
  <c r="AB55" i="1"/>
  <c r="AA55" i="1"/>
  <c r="Y55" i="1"/>
  <c r="U47" i="1"/>
  <c r="T47" i="1" s="1"/>
  <c r="AB47" i="1"/>
  <c r="AA47" i="1"/>
  <c r="Y47" i="1"/>
  <c r="U37" i="1"/>
  <c r="T37" i="1" s="1"/>
  <c r="V37" i="1"/>
  <c r="X37" i="1"/>
  <c r="U29" i="1"/>
  <c r="T29" i="1" s="1"/>
  <c r="V29" i="1"/>
  <c r="X29" i="1"/>
  <c r="O19" i="1"/>
  <c r="U19" i="1"/>
  <c r="V19" i="1"/>
  <c r="X19" i="1"/>
  <c r="O48" i="1"/>
  <c r="S48" i="1" s="1"/>
  <c r="O86" i="1"/>
  <c r="S86" i="1" s="1"/>
  <c r="S72" i="1"/>
  <c r="V7" i="1"/>
  <c r="AB8" i="1"/>
  <c r="AB9" i="1"/>
  <c r="AB13" i="1"/>
  <c r="AB16" i="1"/>
  <c r="Y15" i="1"/>
  <c r="V22" i="1"/>
  <c r="W38" i="1"/>
  <c r="AB34" i="1"/>
  <c r="Y33" i="1"/>
  <c r="AA31" i="1"/>
  <c r="W30" i="1"/>
  <c r="AB26" i="1"/>
  <c r="Y25" i="1"/>
  <c r="AA23" i="1"/>
  <c r="Z40" i="1"/>
  <c r="W42" i="1"/>
  <c r="U44" i="1"/>
  <c r="T44" i="1" s="1"/>
  <c r="Z48" i="1"/>
  <c r="Z50" i="1"/>
  <c r="Z52" i="1"/>
  <c r="W57" i="1"/>
  <c r="W59" i="1"/>
  <c r="Z56" i="1"/>
  <c r="Y65" i="1"/>
  <c r="Z74" i="1"/>
  <c r="W96" i="1"/>
  <c r="W92" i="1"/>
  <c r="W90" i="1"/>
  <c r="W88" i="1"/>
  <c r="W84" i="1"/>
  <c r="W82" i="1"/>
  <c r="W80" i="1"/>
  <c r="W76" i="1"/>
  <c r="W108" i="1"/>
  <c r="Y103" i="1"/>
  <c r="Y134" i="1"/>
  <c r="Y138" i="1"/>
  <c r="AB93" i="1"/>
  <c r="U93" i="1"/>
  <c r="T93" i="1" s="1"/>
  <c r="V93" i="1"/>
  <c r="X93" i="1"/>
  <c r="AB43" i="1"/>
  <c r="AA43" i="1"/>
  <c r="Y43" i="1"/>
  <c r="U51" i="1"/>
  <c r="T51" i="1" s="1"/>
  <c r="AB51" i="1"/>
  <c r="AA51" i="1"/>
  <c r="Y51" i="1"/>
  <c r="AB107" i="1"/>
  <c r="U107" i="1"/>
  <c r="T107" i="1" s="1"/>
  <c r="V107" i="1"/>
  <c r="X107" i="1"/>
  <c r="X135" i="1"/>
  <c r="W135" i="1"/>
  <c r="V135" i="1"/>
  <c r="U135" i="1"/>
  <c r="T135" i="1" s="1"/>
  <c r="AB135" i="1"/>
  <c r="AA135" i="1"/>
  <c r="AB87" i="1"/>
  <c r="U87" i="1"/>
  <c r="T87" i="1" s="1"/>
  <c r="V87" i="1"/>
  <c r="X87" i="1"/>
  <c r="AB79" i="1"/>
  <c r="U79" i="1"/>
  <c r="T79" i="1" s="1"/>
  <c r="V79" i="1"/>
  <c r="X79" i="1"/>
  <c r="U54" i="1"/>
  <c r="T54" i="1" s="1"/>
  <c r="AB54" i="1"/>
  <c r="AA54" i="1"/>
  <c r="Y54" i="1"/>
  <c r="U45" i="1"/>
  <c r="T45" i="1" s="1"/>
  <c r="AB45" i="1"/>
  <c r="AA45" i="1"/>
  <c r="Y45" i="1"/>
  <c r="U36" i="1"/>
  <c r="T36" i="1" s="1"/>
  <c r="V36" i="1"/>
  <c r="X36" i="1"/>
  <c r="U28" i="1"/>
  <c r="T28" i="1" s="1"/>
  <c r="V28" i="1"/>
  <c r="X28" i="1"/>
  <c r="U18" i="1"/>
  <c r="T18" i="1" s="1"/>
  <c r="V18" i="1"/>
  <c r="X18" i="1"/>
  <c r="O44" i="1"/>
  <c r="S44" i="1" s="1"/>
  <c r="O81" i="1"/>
  <c r="S81" i="1" s="1"/>
  <c r="U7" i="1"/>
  <c r="T7" i="1" s="1"/>
  <c r="U8" i="1"/>
  <c r="T8" i="1" s="1"/>
  <c r="U9" i="1"/>
  <c r="T9" i="1" s="1"/>
  <c r="U13" i="1"/>
  <c r="T13" i="1" s="1"/>
  <c r="AB19" i="1"/>
  <c r="Y18" i="1"/>
  <c r="AA16" i="1"/>
  <c r="W15" i="1"/>
  <c r="W22" i="1"/>
  <c r="AB37" i="1"/>
  <c r="Y36" i="1"/>
  <c r="W33" i="1"/>
  <c r="Z31" i="1"/>
  <c r="AB29" i="1"/>
  <c r="Y28" i="1"/>
  <c r="AA26" i="1"/>
  <c r="Z23" i="1"/>
  <c r="U41" i="1"/>
  <c r="T41" i="1" s="1"/>
  <c r="X42" i="1"/>
  <c r="V47" i="1"/>
  <c r="V49" i="1"/>
  <c r="V51" i="1"/>
  <c r="V55" i="1"/>
  <c r="AA57" i="1"/>
  <c r="U65" i="1"/>
  <c r="T65" i="1" s="1"/>
  <c r="AA97" i="1"/>
  <c r="AA93" i="1"/>
  <c r="AA91" i="1"/>
  <c r="AA89" i="1"/>
  <c r="AA87" i="1"/>
  <c r="AA85" i="1"/>
  <c r="AA83" i="1"/>
  <c r="AA81" i="1"/>
  <c r="AA79" i="1"/>
  <c r="AA77" i="1"/>
  <c r="AA75" i="1"/>
  <c r="AA107" i="1"/>
  <c r="AB100" i="1"/>
  <c r="Z138" i="1"/>
  <c r="X141" i="1"/>
  <c r="W141" i="1"/>
  <c r="V141" i="1"/>
  <c r="U141" i="1"/>
  <c r="T141" i="1" s="1"/>
  <c r="AB141" i="1"/>
  <c r="AA141" i="1"/>
  <c r="O34" i="1"/>
  <c r="S34" i="1" s="1"/>
  <c r="U34" i="1"/>
  <c r="T34" i="1" s="1"/>
  <c r="V34" i="1"/>
  <c r="X34" i="1"/>
  <c r="Y16" i="1"/>
  <c r="X132" i="1"/>
  <c r="W132" i="1"/>
  <c r="V132" i="1"/>
  <c r="U132" i="1"/>
  <c r="T132" i="1" s="1"/>
  <c r="AB132" i="1"/>
  <c r="AA132" i="1"/>
  <c r="Z59" i="1"/>
  <c r="Y59" i="1"/>
  <c r="X59" i="1"/>
  <c r="V59" i="1"/>
  <c r="O25" i="1"/>
  <c r="S25" i="1" s="1"/>
  <c r="U25" i="1"/>
  <c r="T25" i="1" s="1"/>
  <c r="V25" i="1"/>
  <c r="X25" i="1"/>
  <c r="W26" i="1"/>
  <c r="V43" i="1"/>
  <c r="Z51" i="1"/>
  <c r="W85" i="1"/>
  <c r="W77" i="1"/>
  <c r="X136" i="1"/>
  <c r="W136" i="1"/>
  <c r="V136" i="1"/>
  <c r="U136" i="1"/>
  <c r="T136" i="1" s="1"/>
  <c r="AB136" i="1"/>
  <c r="AA136" i="1"/>
  <c r="AB95" i="1"/>
  <c r="U95" i="1"/>
  <c r="T95" i="1" s="1"/>
  <c r="V95" i="1"/>
  <c r="X95" i="1"/>
  <c r="X134" i="1"/>
  <c r="W134" i="1"/>
  <c r="V134" i="1"/>
  <c r="U134" i="1"/>
  <c r="T134" i="1" s="1"/>
  <c r="AB134" i="1"/>
  <c r="AA134" i="1"/>
  <c r="AB94" i="1"/>
  <c r="U94" i="1"/>
  <c r="T94" i="1" s="1"/>
  <c r="V94" i="1"/>
  <c r="X94" i="1"/>
  <c r="AB86" i="1"/>
  <c r="U86" i="1"/>
  <c r="T86" i="1" s="1"/>
  <c r="V86" i="1"/>
  <c r="X86" i="1"/>
  <c r="AB78" i="1"/>
  <c r="U78" i="1"/>
  <c r="T78" i="1" s="1"/>
  <c r="V78" i="1"/>
  <c r="X78" i="1"/>
  <c r="U69" i="1"/>
  <c r="T69" i="1" s="1"/>
  <c r="AB69" i="1"/>
  <c r="AA69" i="1"/>
  <c r="Y69" i="1"/>
  <c r="AA61" i="1"/>
  <c r="Z61" i="1"/>
  <c r="Y61" i="1"/>
  <c r="W61" i="1"/>
  <c r="U53" i="1"/>
  <c r="T53" i="1" s="1"/>
  <c r="AB53" i="1"/>
  <c r="AA53" i="1"/>
  <c r="Y53" i="1"/>
  <c r="AB44" i="1"/>
  <c r="AA44" i="1"/>
  <c r="Y44" i="1"/>
  <c r="U35" i="1"/>
  <c r="T35" i="1" s="1"/>
  <c r="V35" i="1"/>
  <c r="X35" i="1"/>
  <c r="U27" i="1"/>
  <c r="T27" i="1" s="1"/>
  <c r="V27" i="1"/>
  <c r="X27" i="1"/>
  <c r="O17" i="1"/>
  <c r="S17" i="1" s="1"/>
  <c r="U17" i="1"/>
  <c r="T17" i="1" s="1"/>
  <c r="V17" i="1"/>
  <c r="X17" i="1"/>
  <c r="O38" i="1"/>
  <c r="S38" i="1" s="1"/>
  <c r="O78" i="1"/>
  <c r="S78" i="1" s="1"/>
  <c r="AB7" i="1"/>
  <c r="V8" i="1"/>
  <c r="AA19" i="1"/>
  <c r="W18" i="1"/>
  <c r="Z16" i="1"/>
  <c r="AB14" i="1"/>
  <c r="X22" i="1"/>
  <c r="AA37" i="1"/>
  <c r="W36" i="1"/>
  <c r="Z34" i="1"/>
  <c r="AB32" i="1"/>
  <c r="Y31" i="1"/>
  <c r="AA29" i="1"/>
  <c r="W28" i="1"/>
  <c r="Z26" i="1"/>
  <c r="AB24" i="1"/>
  <c r="Y23" i="1"/>
  <c r="V41" i="1"/>
  <c r="Z42" i="1"/>
  <c r="W44" i="1"/>
  <c r="W47" i="1"/>
  <c r="W49" i="1"/>
  <c r="W51" i="1"/>
  <c r="W53" i="1"/>
  <c r="W55" i="1"/>
  <c r="AB57" i="1"/>
  <c r="AB59" i="1"/>
  <c r="U61" i="1"/>
  <c r="T61" i="1" s="1"/>
  <c r="W69" i="1"/>
  <c r="Z97" i="1"/>
  <c r="Z95" i="1"/>
  <c r="Z93" i="1"/>
  <c r="Z91" i="1"/>
  <c r="Z89" i="1"/>
  <c r="Z87" i="1"/>
  <c r="Z85" i="1"/>
  <c r="Z83" i="1"/>
  <c r="Z81" i="1"/>
  <c r="Z79" i="1"/>
  <c r="Z77" i="1"/>
  <c r="Z75" i="1"/>
  <c r="Z107" i="1"/>
  <c r="AA100" i="1"/>
  <c r="Y131" i="1"/>
  <c r="Y135" i="1"/>
  <c r="Y139" i="1"/>
  <c r="S103" i="1"/>
  <c r="S106" i="1"/>
  <c r="O15" i="1"/>
  <c r="S15" i="1" s="1"/>
  <c r="O43" i="1"/>
  <c r="S43" i="1" s="1"/>
  <c r="O131" i="1"/>
  <c r="O93" i="1"/>
  <c r="S93" i="1" s="1"/>
  <c r="O85" i="1"/>
  <c r="S85" i="1" s="1"/>
  <c r="O59" i="1"/>
  <c r="S59" i="1" s="1"/>
  <c r="S69" i="1"/>
  <c r="S68" i="1"/>
  <c r="O14" i="1"/>
  <c r="S14" i="1" s="1"/>
  <c r="O51" i="1"/>
  <c r="S51" i="1" s="1"/>
  <c r="O42" i="1"/>
  <c r="S42" i="1" s="1"/>
  <c r="O33" i="1"/>
  <c r="S33" i="1" s="1"/>
  <c r="O100" i="1"/>
  <c r="O84" i="1"/>
  <c r="S84" i="1" s="1"/>
  <c r="O76" i="1"/>
  <c r="S76" i="1" s="1"/>
  <c r="O58" i="1"/>
  <c r="S58" i="1" s="1"/>
  <c r="S65" i="1"/>
  <c r="O13" i="1"/>
  <c r="S13" i="1" s="1"/>
  <c r="O50" i="1"/>
  <c r="S50" i="1" s="1"/>
  <c r="O41" i="1"/>
  <c r="S41" i="1" s="1"/>
  <c r="O32" i="1"/>
  <c r="S32" i="1" s="1"/>
  <c r="O24" i="1"/>
  <c r="S24" i="1" s="1"/>
  <c r="O91" i="1"/>
  <c r="S91" i="1" s="1"/>
  <c r="O75" i="1"/>
  <c r="S75" i="1" s="1"/>
  <c r="O57" i="1"/>
  <c r="S57" i="1" s="1"/>
  <c r="O49" i="1"/>
  <c r="S49" i="1" s="1"/>
  <c r="O40" i="1"/>
  <c r="S40" i="1" s="1"/>
  <c r="O31" i="1"/>
  <c r="S31" i="1" s="1"/>
  <c r="O23" i="1"/>
  <c r="S23" i="1" s="1"/>
  <c r="O90" i="1"/>
  <c r="S90" i="1" s="1"/>
  <c r="O82" i="1"/>
  <c r="S82" i="1" s="1"/>
  <c r="O74" i="1"/>
  <c r="S74" i="1" s="1"/>
  <c r="O56" i="1"/>
  <c r="S56" i="1" s="1"/>
  <c r="S70" i="1"/>
  <c r="O97" i="1"/>
  <c r="S97" i="1" s="1"/>
  <c r="O55" i="1"/>
  <c r="S55" i="1" s="1"/>
  <c r="O18" i="1"/>
  <c r="S18" i="1" s="1"/>
  <c r="O47" i="1"/>
  <c r="S47" i="1" s="1"/>
  <c r="O37" i="1"/>
  <c r="S37" i="1" s="1"/>
  <c r="O29" i="1"/>
  <c r="S29" i="1" s="1"/>
  <c r="O80" i="1"/>
  <c r="S80" i="1" s="1"/>
  <c r="O54" i="1"/>
  <c r="S54" i="1" s="1"/>
  <c r="O45" i="1"/>
  <c r="S45" i="1" s="1"/>
  <c r="O36" i="1"/>
  <c r="S36" i="1" s="1"/>
  <c r="O28" i="1"/>
  <c r="S28" i="1" s="1"/>
  <c r="O139" i="1"/>
  <c r="O108" i="1"/>
  <c r="S108" i="1" s="1"/>
  <c r="O95" i="1"/>
  <c r="S95" i="1" s="1"/>
  <c r="O87" i="1"/>
  <c r="S87" i="1" s="1"/>
  <c r="O79" i="1"/>
  <c r="S79" i="1" s="1"/>
  <c r="O61" i="1"/>
  <c r="S66" i="1"/>
  <c r="O16" i="1"/>
  <c r="S16" i="1" s="1"/>
  <c r="O135" i="1"/>
  <c r="O107" i="1"/>
  <c r="S107" i="1" s="1"/>
  <c r="O94" i="1"/>
  <c r="S94" i="1" s="1"/>
  <c r="O60" i="1"/>
  <c r="S60" i="1" s="1"/>
  <c r="S7" i="1"/>
  <c r="S104" i="1" l="1"/>
  <c r="S64" i="1"/>
  <c r="S63" i="1"/>
  <c r="S61" i="1"/>
  <c r="S62" i="1"/>
  <c r="S131" i="1"/>
  <c r="S134" i="1"/>
  <c r="S133" i="1"/>
  <c r="S132" i="1"/>
  <c r="S135" i="1"/>
  <c r="S138" i="1"/>
  <c r="S137" i="1"/>
  <c r="S136" i="1"/>
  <c r="S141" i="1"/>
  <c r="S140" i="1"/>
  <c r="S139" i="1"/>
  <c r="S102" i="1"/>
  <c r="S101" i="1"/>
  <c r="S100" i="1"/>
  <c r="R82" i="1"/>
  <c r="R75" i="1"/>
  <c r="R76" i="1"/>
  <c r="R77" i="1"/>
  <c r="R78" i="1"/>
  <c r="R79" i="1"/>
  <c r="R80" i="1"/>
  <c r="R81" i="1"/>
  <c r="R74" i="1"/>
  <c r="R142" i="1"/>
  <c r="P142" i="1"/>
  <c r="F142" i="1"/>
  <c r="R141" i="1"/>
  <c r="R140" i="1"/>
  <c r="R139" i="1"/>
  <c r="P139" i="1"/>
  <c r="F139" i="1"/>
  <c r="F140" i="1"/>
  <c r="R138" i="1"/>
  <c r="F138" i="1"/>
  <c r="R137" i="1"/>
  <c r="F137" i="1"/>
  <c r="R136" i="1"/>
  <c r="F136" i="1"/>
  <c r="R135" i="1"/>
  <c r="P135" i="1"/>
  <c r="F135" i="1"/>
  <c r="R134" i="1"/>
  <c r="R133" i="1"/>
  <c r="R132" i="1"/>
  <c r="R131" i="1"/>
  <c r="P131" i="1"/>
  <c r="F131" i="1"/>
  <c r="F134" i="1"/>
  <c r="R126" i="1"/>
  <c r="P126" i="1"/>
  <c r="F126" i="1"/>
  <c r="R122" i="1"/>
  <c r="P122" i="1"/>
  <c r="F122" i="1"/>
  <c r="R118" i="1"/>
  <c r="P118" i="1"/>
  <c r="F118" i="1"/>
  <c r="R114" i="1"/>
  <c r="P114" i="1"/>
  <c r="F114" i="1"/>
  <c r="R110" i="1"/>
  <c r="F110" i="1"/>
  <c r="R108" i="1"/>
  <c r="P108" i="1"/>
  <c r="F108" i="1"/>
  <c r="R107" i="1"/>
  <c r="P107" i="1"/>
  <c r="F107" i="1"/>
  <c r="R106" i="1"/>
  <c r="P106" i="1"/>
  <c r="R105" i="1"/>
  <c r="P105" i="1"/>
  <c r="F105" i="1"/>
  <c r="R104" i="1"/>
  <c r="P104" i="1"/>
  <c r="R103" i="1"/>
  <c r="P103" i="1"/>
  <c r="F104" i="1"/>
  <c r="R102" i="1"/>
  <c r="P102" i="1"/>
  <c r="F102" i="1"/>
  <c r="R101" i="1"/>
  <c r="R100" i="1"/>
  <c r="P100" i="1"/>
  <c r="F100" i="1"/>
  <c r="F101" i="1"/>
  <c r="R99" i="1"/>
  <c r="P99" i="1"/>
  <c r="F99" i="1"/>
  <c r="R98" i="1"/>
  <c r="P98" i="1"/>
  <c r="F98" i="1"/>
  <c r="R97" i="1"/>
  <c r="F97" i="1"/>
  <c r="R96" i="1"/>
  <c r="P96" i="1"/>
  <c r="F96" i="1"/>
  <c r="R95" i="1"/>
  <c r="P95" i="1"/>
  <c r="F95" i="1"/>
  <c r="R94" i="1"/>
  <c r="F94" i="1"/>
  <c r="R93" i="1"/>
  <c r="P93" i="1"/>
  <c r="F93" i="1"/>
  <c r="R92" i="1"/>
  <c r="P92" i="1"/>
  <c r="F92" i="1"/>
  <c r="R91" i="1"/>
  <c r="P91" i="1"/>
  <c r="F91" i="1"/>
  <c r="R90" i="1"/>
  <c r="P90" i="1"/>
  <c r="F90" i="1"/>
  <c r="R89" i="1"/>
  <c r="F89" i="1"/>
  <c r="R88" i="1"/>
  <c r="P88" i="1"/>
  <c r="F88" i="1"/>
  <c r="R87" i="1"/>
  <c r="P87" i="1"/>
  <c r="F87" i="1"/>
  <c r="R86" i="1"/>
  <c r="P86" i="1"/>
  <c r="F86" i="1"/>
  <c r="R85" i="1"/>
  <c r="P85" i="1"/>
  <c r="F85" i="1"/>
  <c r="R84" i="1"/>
  <c r="P84" i="1"/>
  <c r="F84" i="1"/>
  <c r="R83" i="1"/>
  <c r="P83" i="1"/>
  <c r="F83" i="1"/>
  <c r="P82" i="1"/>
  <c r="F82" i="1"/>
  <c r="P81" i="1"/>
  <c r="F81" i="1"/>
  <c r="F80" i="1"/>
  <c r="P79" i="1"/>
  <c r="F79" i="1"/>
  <c r="P78" i="1"/>
  <c r="F78" i="1"/>
  <c r="P77" i="1"/>
  <c r="F77" i="1"/>
  <c r="F76" i="1"/>
  <c r="P75" i="1"/>
  <c r="F75" i="1"/>
  <c r="P74" i="1"/>
  <c r="F74" i="1"/>
  <c r="R72" i="1"/>
  <c r="P72" i="1"/>
  <c r="F72" i="1"/>
  <c r="R71" i="1"/>
  <c r="P71" i="1"/>
  <c r="F71" i="1"/>
  <c r="R70" i="1"/>
  <c r="F70" i="1"/>
  <c r="R69" i="1"/>
  <c r="P69" i="1"/>
  <c r="F69" i="1"/>
  <c r="R68" i="1"/>
  <c r="P68" i="1"/>
  <c r="F68" i="1"/>
  <c r="R67" i="1"/>
  <c r="P67" i="1"/>
  <c r="F67" i="1"/>
  <c r="R66" i="1"/>
  <c r="P66" i="1"/>
  <c r="F66" i="1"/>
  <c r="R65" i="1"/>
  <c r="P65" i="1"/>
  <c r="F65" i="1"/>
  <c r="R64" i="1"/>
  <c r="P64" i="1"/>
  <c r="R63" i="1"/>
  <c r="P63" i="1"/>
  <c r="R62" i="1"/>
  <c r="P62" i="1"/>
  <c r="F62" i="1"/>
  <c r="R61" i="1"/>
  <c r="P61" i="1"/>
  <c r="F61" i="1"/>
  <c r="R60" i="1"/>
  <c r="P60" i="1"/>
  <c r="F60" i="1"/>
  <c r="R59" i="1"/>
  <c r="P59" i="1"/>
  <c r="F59" i="1"/>
  <c r="R58" i="1"/>
  <c r="P58" i="1"/>
  <c r="F58" i="1"/>
  <c r="R57" i="1"/>
  <c r="P57" i="1"/>
  <c r="F57" i="1"/>
  <c r="R56" i="1"/>
  <c r="F56" i="1"/>
  <c r="R55" i="1"/>
  <c r="P55" i="1"/>
  <c r="F55" i="1"/>
  <c r="R54" i="1"/>
  <c r="P54" i="1"/>
  <c r="F54" i="1"/>
  <c r="R53" i="1"/>
  <c r="P53" i="1"/>
  <c r="F53" i="1"/>
  <c r="R52" i="1"/>
  <c r="F52" i="1"/>
  <c r="R51" i="1"/>
  <c r="P51" i="1"/>
  <c r="F51" i="1"/>
  <c r="R50" i="1"/>
  <c r="P50" i="1"/>
  <c r="F50" i="1"/>
  <c r="R49" i="1"/>
  <c r="P49" i="1"/>
  <c r="F49" i="1"/>
  <c r="R48" i="1"/>
  <c r="F48" i="1"/>
  <c r="R47" i="1"/>
  <c r="P47" i="1"/>
  <c r="F47" i="1"/>
  <c r="R45" i="1"/>
  <c r="P45" i="1"/>
  <c r="F45" i="1"/>
  <c r="R44" i="1"/>
  <c r="P44" i="1"/>
  <c r="F44" i="1"/>
  <c r="R43" i="1"/>
  <c r="P43" i="1"/>
  <c r="F43" i="1"/>
  <c r="R42" i="1"/>
  <c r="P42" i="1"/>
  <c r="F42" i="1"/>
  <c r="R41" i="1"/>
  <c r="P41" i="1"/>
  <c r="F41" i="1"/>
  <c r="R40" i="1"/>
  <c r="P40" i="1"/>
  <c r="F40" i="1"/>
  <c r="R38" i="1"/>
  <c r="P38" i="1"/>
  <c r="F38" i="1"/>
  <c r="R37" i="1"/>
  <c r="P37" i="1"/>
  <c r="F37" i="1"/>
  <c r="R36" i="1"/>
  <c r="P36" i="1"/>
  <c r="F36" i="1"/>
  <c r="R35" i="1"/>
  <c r="P35" i="1"/>
  <c r="F35" i="1"/>
  <c r="R34" i="1"/>
  <c r="P34" i="1"/>
  <c r="F34" i="1"/>
  <c r="R33" i="1"/>
  <c r="P33" i="1"/>
  <c r="F33" i="1"/>
  <c r="R32" i="1"/>
  <c r="P32" i="1"/>
  <c r="F32" i="1"/>
  <c r="R31" i="1"/>
  <c r="P31" i="1"/>
  <c r="F31" i="1"/>
  <c r="R30" i="1"/>
  <c r="P30" i="1"/>
  <c r="F30" i="1"/>
  <c r="R29" i="1"/>
  <c r="P29" i="1"/>
  <c r="F29" i="1"/>
  <c r="R28" i="1"/>
  <c r="P28" i="1"/>
  <c r="F28" i="1"/>
  <c r="R27" i="1"/>
  <c r="P27" i="1"/>
  <c r="F27" i="1"/>
  <c r="R26" i="1"/>
  <c r="P26" i="1"/>
  <c r="F26" i="1"/>
  <c r="R25" i="1"/>
  <c r="P25" i="1"/>
  <c r="F25" i="1"/>
  <c r="R24" i="1"/>
  <c r="P24" i="1"/>
  <c r="F24" i="1"/>
  <c r="R23" i="1"/>
  <c r="P23" i="1"/>
  <c r="F23" i="1"/>
  <c r="R22" i="1"/>
  <c r="P22" i="1"/>
  <c r="F22" i="1"/>
  <c r="R20" i="1"/>
  <c r="P20" i="1"/>
  <c r="F20" i="1"/>
  <c r="P19" i="1"/>
  <c r="R18" i="1"/>
  <c r="R17" i="1"/>
  <c r="P17" i="1"/>
  <c r="F17" i="1"/>
  <c r="R16" i="1"/>
  <c r="P16" i="1"/>
  <c r="F16" i="1"/>
  <c r="R15" i="1"/>
  <c r="P15" i="1"/>
  <c r="F15" i="1"/>
  <c r="R14" i="1"/>
  <c r="P14" i="1"/>
  <c r="F14" i="1"/>
  <c r="R13" i="1"/>
  <c r="P13" i="1"/>
  <c r="F13" i="1"/>
  <c r="R11" i="1"/>
  <c r="P11" i="1"/>
  <c r="F11" i="1"/>
  <c r="R10" i="1"/>
  <c r="P10" i="1"/>
  <c r="F10" i="1"/>
  <c r="R9" i="1"/>
  <c r="P9" i="1"/>
  <c r="F9" i="1"/>
  <c r="R8" i="1"/>
  <c r="P8" i="1"/>
  <c r="F8" i="1"/>
  <c r="R7" i="1"/>
  <c r="P7" i="1"/>
  <c r="F7" i="1"/>
  <c r="S2" i="1" l="1"/>
  <c r="F146" i="1"/>
  <c r="F18" i="1"/>
  <c r="P70" i="1"/>
  <c r="P110" i="1"/>
  <c r="P89" i="1"/>
  <c r="P94" i="1"/>
  <c r="P18" i="1"/>
  <c r="P56" i="1"/>
  <c r="P80" i="1"/>
  <c r="P97" i="1"/>
  <c r="P52" i="1"/>
  <c r="P76" i="1"/>
  <c r="P48" i="1"/>
  <c r="P101" i="1"/>
  <c r="F63" i="1"/>
  <c r="F141" i="1"/>
  <c r="F106" i="1"/>
  <c r="F64" i="1"/>
  <c r="F103" i="1"/>
  <c r="F132" i="1"/>
  <c r="F133" i="1"/>
  <c r="R19" i="1"/>
  <c r="S19" i="1"/>
  <c r="T19" i="1"/>
  <c r="T2" i="1" s="1"/>
  <c r="F19" i="1"/>
  <c r="F147" i="1" l="1"/>
  <c r="C131" i="1"/>
  <c r="G134" i="1" s="1"/>
  <c r="C89" i="1"/>
  <c r="G89" i="1" s="1"/>
  <c r="C47" i="1"/>
  <c r="G47" i="1" s="1"/>
  <c r="C81" i="1"/>
  <c r="G81" i="1" s="1"/>
  <c r="C22" i="1"/>
  <c r="G22" i="1" s="1"/>
  <c r="C15" i="1"/>
  <c r="G15" i="1" s="1"/>
  <c r="C28" i="1"/>
  <c r="G28" i="1" s="1"/>
  <c r="C79" i="1"/>
  <c r="G79" i="1" s="1"/>
  <c r="C23" i="1"/>
  <c r="G23" i="1" s="1"/>
  <c r="C142" i="1"/>
  <c r="G142" i="1" s="1"/>
  <c r="C16" i="1"/>
  <c r="G16" i="1" s="1"/>
  <c r="C135" i="1"/>
  <c r="C7" i="1"/>
  <c r="G7" i="1" s="1"/>
  <c r="C110" i="1"/>
  <c r="G110" i="1" s="1"/>
  <c r="C95" i="1"/>
  <c r="G95" i="1" s="1"/>
  <c r="C30" i="1"/>
  <c r="G30" i="1" s="1"/>
  <c r="C114" i="1"/>
  <c r="G114" i="1" s="1"/>
  <c r="C27" i="1"/>
  <c r="G27" i="1" s="1"/>
  <c r="C60" i="1"/>
  <c r="G60" i="1" s="1"/>
  <c r="C53" i="1"/>
  <c r="G53" i="1" s="1"/>
  <c r="C33" i="1"/>
  <c r="G33" i="1" s="1"/>
  <c r="C54" i="1"/>
  <c r="G54" i="1" s="1"/>
  <c r="C69" i="1"/>
  <c r="C58" i="1"/>
  <c r="G58" i="1" s="1"/>
  <c r="C100" i="1"/>
  <c r="C19" i="1"/>
  <c r="G19" i="1" s="1"/>
  <c r="C76" i="1"/>
  <c r="G76" i="1" s="1"/>
  <c r="C14" i="1"/>
  <c r="G14" i="1" s="1"/>
  <c r="C36" i="1"/>
  <c r="G36" i="1" s="1"/>
  <c r="C75" i="1"/>
  <c r="G75" i="1" s="1"/>
  <c r="C49" i="1"/>
  <c r="G49" i="1" s="1"/>
  <c r="C96" i="1"/>
  <c r="G96" i="1" s="1"/>
  <c r="C94" i="1"/>
  <c r="G94" i="1" s="1"/>
  <c r="C52" i="1"/>
  <c r="G52" i="1" s="1"/>
  <c r="C98" i="1"/>
  <c r="G98" i="1" s="1"/>
  <c r="C86" i="1"/>
  <c r="G86" i="1" s="1"/>
  <c r="C11" i="1"/>
  <c r="G11" i="1" s="1"/>
  <c r="C29" i="1"/>
  <c r="G29" i="1" s="1"/>
  <c r="C35" i="1"/>
  <c r="G35" i="1" s="1"/>
  <c r="C50" i="1"/>
  <c r="G50" i="1" s="1"/>
  <c r="C9" i="1"/>
  <c r="G9" i="1" s="1"/>
  <c r="C97" i="1"/>
  <c r="G97" i="1" s="1"/>
  <c r="C126" i="1"/>
  <c r="G126" i="1" s="1"/>
  <c r="C65" i="1"/>
  <c r="C8" i="1"/>
  <c r="G8" i="1" s="1"/>
  <c r="C56" i="1"/>
  <c r="G56" i="1" s="1"/>
  <c r="C26" i="1"/>
  <c r="G26" i="1" s="1"/>
  <c r="C122" i="1"/>
  <c r="G122" i="1" s="1"/>
  <c r="C84" i="1"/>
  <c r="G84" i="1" s="1"/>
  <c r="C13" i="1"/>
  <c r="G13" i="1" s="1"/>
  <c r="C18" i="1"/>
  <c r="G18" i="1" s="1"/>
  <c r="C51" i="1"/>
  <c r="G51" i="1" s="1"/>
  <c r="C43" i="1"/>
  <c r="G43" i="1" s="1"/>
  <c r="C74" i="1"/>
  <c r="G74" i="1" s="1"/>
  <c r="C93" i="1"/>
  <c r="G93" i="1" s="1"/>
  <c r="C37" i="1"/>
  <c r="G37" i="1" s="1"/>
  <c r="C88" i="1"/>
  <c r="G88" i="1" s="1"/>
  <c r="C108" i="1"/>
  <c r="G108" i="1" s="1"/>
  <c r="F145" i="1"/>
  <c r="C61" i="1"/>
  <c r="C139" i="1"/>
  <c r="C57" i="1"/>
  <c r="G57" i="1" s="1"/>
  <c r="C78" i="1"/>
  <c r="G78" i="1" s="1"/>
  <c r="C90" i="1"/>
  <c r="G90" i="1" s="1"/>
  <c r="C59" i="1"/>
  <c r="G59" i="1" s="1"/>
  <c r="C38" i="1"/>
  <c r="G38" i="1" s="1"/>
  <c r="C91" i="1"/>
  <c r="G91" i="1" s="1"/>
  <c r="C42" i="1"/>
  <c r="G42" i="1" s="1"/>
  <c r="C44" i="1"/>
  <c r="G44" i="1" s="1"/>
  <c r="C87" i="1"/>
  <c r="G87" i="1" s="1"/>
  <c r="C80" i="1"/>
  <c r="G80" i="1" s="1"/>
  <c r="C31" i="1"/>
  <c r="G31" i="1" s="1"/>
  <c r="C25" i="1"/>
  <c r="G25" i="1" s="1"/>
  <c r="C82" i="1"/>
  <c r="G82" i="1" s="1"/>
  <c r="C92" i="1"/>
  <c r="G92" i="1" s="1"/>
  <c r="C77" i="1"/>
  <c r="G77" i="1" s="1"/>
  <c r="C103" i="1"/>
  <c r="C45" i="1"/>
  <c r="G45" i="1" s="1"/>
  <c r="C118" i="1"/>
  <c r="G118" i="1" s="1"/>
  <c r="C107" i="1"/>
  <c r="G107" i="1" s="1"/>
  <c r="C48" i="1"/>
  <c r="G48" i="1" s="1"/>
  <c r="C40" i="1"/>
  <c r="G40" i="1" s="1"/>
  <c r="C17" i="1"/>
  <c r="G17" i="1" s="1"/>
  <c r="C24" i="1"/>
  <c r="G24" i="1" s="1"/>
  <c r="C20" i="1"/>
  <c r="G20" i="1" s="1"/>
  <c r="C83" i="1"/>
  <c r="G83" i="1" s="1"/>
  <c r="C32" i="1"/>
  <c r="G32" i="1" s="1"/>
  <c r="C34" i="1"/>
  <c r="G34" i="1" s="1"/>
  <c r="C41" i="1"/>
  <c r="G41" i="1" s="1"/>
  <c r="C55" i="1"/>
  <c r="G55" i="1" s="1"/>
  <c r="C10" i="1"/>
  <c r="G10" i="1" s="1"/>
  <c r="C99" i="1"/>
  <c r="G99" i="1" s="1"/>
  <c r="C85" i="1"/>
  <c r="G85" i="1" s="1"/>
  <c r="G131" i="1" l="1"/>
  <c r="G133" i="1"/>
  <c r="G132" i="1"/>
  <c r="G68" i="1"/>
  <c r="G67" i="1"/>
  <c r="G65" i="1"/>
  <c r="G66" i="1"/>
  <c r="G104" i="1"/>
  <c r="G103" i="1"/>
  <c r="G105" i="1"/>
  <c r="G106" i="1"/>
  <c r="G140" i="1"/>
  <c r="G141" i="1"/>
  <c r="G139" i="1"/>
  <c r="G102" i="1"/>
  <c r="G100" i="1"/>
  <c r="G101" i="1"/>
  <c r="G62" i="1"/>
  <c r="G61" i="1"/>
  <c r="G63" i="1"/>
  <c r="G64" i="1"/>
  <c r="G137" i="1"/>
  <c r="G136" i="1"/>
  <c r="G135" i="1"/>
  <c r="G138" i="1"/>
  <c r="G70" i="1"/>
  <c r="G69" i="1"/>
  <c r="G72" i="1"/>
  <c r="G71" i="1"/>
  <c r="F143" i="1" l="1"/>
  <c r="G1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H1" authorId="0" shapeId="0" xr:uid="{E1C1ACE2-9968-44B0-83A0-DF311A3BD918}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Ha az összes termék árát meg akarod növelni néhány %-kal, de NEM AKARSZ belőle JUTALÉKOT ADNI!</t>
        </r>
      </text>
    </comment>
    <comment ref="I1" authorId="0" shapeId="0" xr:uid="{FE792A38-2C7A-4646-87AB-083AE2EA7F59}">
      <text>
        <r>
          <rPr>
            <b/>
            <sz val="9"/>
            <color indexed="81"/>
            <rFont val="Segoe UI"/>
            <family val="2"/>
            <charset val="238"/>
          </rPr>
          <t>Szerző:</t>
        </r>
        <r>
          <rPr>
            <sz val="9"/>
            <color indexed="81"/>
            <rFont val="Segoe UI"/>
            <family val="2"/>
            <charset val="238"/>
          </rPr>
          <t xml:space="preserve">
Teljes lista jutalék
Ha az összes termékből AKARSZ valamennyi % JUTALÉKOT ADNI!</t>
        </r>
      </text>
    </comment>
  </commentList>
</comments>
</file>

<file path=xl/sharedStrings.xml><?xml version="1.0" encoding="utf-8"?>
<sst xmlns="http://schemas.openxmlformats.org/spreadsheetml/2006/main" count="284" uniqueCount="278">
  <si>
    <t>Customer:</t>
  </si>
  <si>
    <t>Méretek (M)</t>
  </si>
  <si>
    <t>Egységnyi térfogat</t>
  </si>
  <si>
    <t>Egységnyi súly (kg)</t>
  </si>
  <si>
    <t>Megrendelt súly</t>
  </si>
  <si>
    <t>Megrendelt térfogat</t>
  </si>
  <si>
    <t>Billing address:</t>
  </si>
  <si>
    <t>Termékenkénti felár %</t>
  </si>
  <si>
    <t>Termékenkénti jutalék %</t>
  </si>
  <si>
    <t>a</t>
  </si>
  <si>
    <t>b</t>
  </si>
  <si>
    <t>c</t>
  </si>
  <si>
    <t>Delivery address:</t>
  </si>
  <si>
    <t>Item code</t>
  </si>
  <si>
    <t>Item name</t>
  </si>
  <si>
    <t>Ordered multi-packs</t>
  </si>
  <si>
    <t>packs / multi-pack</t>
  </si>
  <si>
    <t>Ordered packs</t>
  </si>
  <si>
    <t>Amount</t>
  </si>
  <si>
    <t>SPECIAL OFFERS</t>
  </si>
  <si>
    <t>BONUS ECO PRODUCTS</t>
  </si>
  <si>
    <t>SCOURERS</t>
  </si>
  <si>
    <t>CLEANING CLOTHS</t>
  </si>
  <si>
    <r>
      <t xml:space="preserve">BonusPRO MAXI cloth </t>
    </r>
    <r>
      <rPr>
        <sz val="9"/>
        <color rgb="FF005C9F"/>
        <rFont val="Verdana"/>
        <family val="2"/>
        <charset val="238"/>
      </rPr>
      <t>blue</t>
    </r>
    <r>
      <rPr>
        <sz val="9"/>
        <color rgb="FF666666"/>
        <rFont val="Verdana"/>
        <family val="2"/>
        <charset val="238"/>
      </rPr>
      <t xml:space="preserve"> 10/1 HoReCa - HACCP</t>
    </r>
  </si>
  <si>
    <r>
      <t xml:space="preserve">BonusPRO MAXI cloth </t>
    </r>
    <r>
      <rPr>
        <sz val="9"/>
        <color rgb="FFFF0000"/>
        <rFont val="Verdana"/>
        <family val="2"/>
        <charset val="238"/>
      </rPr>
      <t>pink</t>
    </r>
    <r>
      <rPr>
        <sz val="9"/>
        <color rgb="FF666666"/>
        <rFont val="Verdana"/>
        <family val="2"/>
        <charset val="238"/>
      </rPr>
      <t xml:space="preserve">  10/1 HoReCa - HACCP</t>
    </r>
  </si>
  <si>
    <r>
      <t xml:space="preserve">BonusPRO MAXI cloth </t>
    </r>
    <r>
      <rPr>
        <sz val="9"/>
        <color rgb="FFFFC000"/>
        <rFont val="Verdana"/>
        <family val="2"/>
        <charset val="238"/>
      </rPr>
      <t>yellow</t>
    </r>
    <r>
      <rPr>
        <sz val="9"/>
        <color rgb="FF666666"/>
        <rFont val="Verdana"/>
        <family val="2"/>
        <charset val="238"/>
      </rPr>
      <t xml:space="preserve"> 10/1 HoReCa - HACCP</t>
    </r>
  </si>
  <si>
    <r>
      <t xml:space="preserve">BonusPRO MAXI cloth </t>
    </r>
    <r>
      <rPr>
        <sz val="9"/>
        <color rgb="FF92D050"/>
        <rFont val="Verdana"/>
        <family val="2"/>
        <charset val="238"/>
      </rPr>
      <t>green</t>
    </r>
    <r>
      <rPr>
        <sz val="9"/>
        <color rgb="FF666666"/>
        <rFont val="Verdana"/>
        <family val="2"/>
        <charset val="238"/>
      </rPr>
      <t xml:space="preserve">  10/1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</si>
  <si>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MicroCLEAN cloth </t>
    </r>
    <r>
      <rPr>
        <sz val="9"/>
        <color rgb="FFFFC000"/>
        <rFont val="Verdana"/>
        <family val="2"/>
        <charset val="238"/>
      </rPr>
      <t>yellow</t>
    </r>
    <r>
      <rPr>
        <sz val="9"/>
        <color rgb="FF666666"/>
        <rFont val="Verdana"/>
        <family val="2"/>
        <charset val="238"/>
      </rPr>
      <t xml:space="preserve"> 10/1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</si>
  <si>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MicroCLEAN cloth </t>
    </r>
    <r>
      <rPr>
        <sz val="9"/>
        <color rgb="FF0070C0"/>
        <rFont val="Verdana"/>
        <family val="2"/>
        <charset val="238"/>
      </rPr>
      <t>blue</t>
    </r>
    <r>
      <rPr>
        <sz val="9"/>
        <color rgb="FF666666"/>
        <rFont val="Verdana"/>
        <family val="2"/>
        <charset val="238"/>
      </rPr>
      <t xml:space="preserve"> 10/1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</si>
  <si>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MicroCLEAN cloth </t>
    </r>
    <r>
      <rPr>
        <sz val="9"/>
        <color rgb="FFFF0000"/>
        <rFont val="Verdana"/>
        <family val="2"/>
        <charset val="238"/>
      </rPr>
      <t>red</t>
    </r>
    <r>
      <rPr>
        <sz val="9"/>
        <color rgb="FF666666"/>
        <rFont val="Verdana"/>
        <family val="2"/>
        <charset val="238"/>
      </rPr>
      <t xml:space="preserve"> 10/1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</si>
  <si>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MicroCLEAN cloth </t>
    </r>
    <r>
      <rPr>
        <sz val="9"/>
        <color rgb="FF92D050"/>
        <rFont val="Verdana"/>
        <family val="2"/>
        <charset val="238"/>
      </rPr>
      <t>green</t>
    </r>
    <r>
      <rPr>
        <sz val="9"/>
        <color rgb="FF666666"/>
        <rFont val="Verdana"/>
        <family val="2"/>
        <charset val="238"/>
      </rPr>
      <t xml:space="preserve"> 10/1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</si>
  <si>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Cleaning cloth </t>
    </r>
    <r>
      <rPr>
        <sz val="9"/>
        <color rgb="FFFFC000"/>
        <rFont val="Verdana"/>
        <family val="2"/>
        <charset val="238"/>
      </rPr>
      <t>yellow</t>
    </r>
    <r>
      <rPr>
        <sz val="9"/>
        <color rgb="FF666666"/>
        <rFont val="Verdana"/>
        <family val="2"/>
        <charset val="238"/>
      </rPr>
      <t xml:space="preserve"> 300/1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</si>
  <si>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Cleaning cloth </t>
    </r>
    <r>
      <rPr>
        <sz val="9"/>
        <color rgb="FF0070C0"/>
        <rFont val="Verdana"/>
        <family val="2"/>
        <charset val="238"/>
      </rPr>
      <t>blue</t>
    </r>
    <r>
      <rPr>
        <sz val="9"/>
        <color rgb="FF666666"/>
        <rFont val="Verdana"/>
        <family val="2"/>
        <charset val="238"/>
      </rPr>
      <t xml:space="preserve"> 300/1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</si>
  <si>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Cleaning cloth </t>
    </r>
    <r>
      <rPr>
        <sz val="9"/>
        <color rgb="FFFF0000"/>
        <rFont val="Verdana"/>
        <family val="2"/>
        <charset val="238"/>
      </rPr>
      <t>pink</t>
    </r>
    <r>
      <rPr>
        <sz val="9"/>
        <color rgb="FF666666"/>
        <rFont val="Verdana"/>
        <family val="2"/>
        <charset val="238"/>
      </rPr>
      <t xml:space="preserve"> 300/1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</si>
  <si>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Cleaning cloth </t>
    </r>
    <r>
      <rPr>
        <sz val="9"/>
        <color rgb="FF92D050"/>
        <rFont val="Verdana"/>
        <family val="2"/>
        <charset val="238"/>
      </rPr>
      <t>green</t>
    </r>
    <r>
      <rPr>
        <sz val="9"/>
        <color rgb="FF666666"/>
        <rFont val="Verdana"/>
        <family val="2"/>
        <charset val="238"/>
      </rPr>
      <t xml:space="preserve"> 300/1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</si>
  <si>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Perforated cleaning cloth </t>
    </r>
    <r>
      <rPr>
        <sz val="9"/>
        <color rgb="FFFFC000"/>
        <rFont val="Verdana"/>
        <family val="2"/>
        <charset val="238"/>
      </rPr>
      <t>yellow</t>
    </r>
    <r>
      <rPr>
        <sz val="9"/>
        <color rgb="FF666666"/>
        <rFont val="Verdana"/>
        <family val="2"/>
        <charset val="238"/>
      </rPr>
      <t xml:space="preserve"> 500/1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</si>
  <si>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Perforated cleaning cloth </t>
    </r>
    <r>
      <rPr>
        <sz val="9"/>
        <color rgb="FF0070C0"/>
        <rFont val="Verdana"/>
        <family val="2"/>
        <charset val="238"/>
      </rPr>
      <t>blue</t>
    </r>
    <r>
      <rPr>
        <sz val="9"/>
        <color rgb="FF666666"/>
        <rFont val="Verdana"/>
        <family val="2"/>
        <charset val="238"/>
      </rPr>
      <t xml:space="preserve"> 500/1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</si>
  <si>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Perforated cleaning cloth </t>
    </r>
    <r>
      <rPr>
        <sz val="9"/>
        <color rgb="FFFF0000"/>
        <rFont val="Verdana"/>
        <family val="2"/>
        <charset val="238"/>
      </rPr>
      <t>pink</t>
    </r>
    <r>
      <rPr>
        <sz val="9"/>
        <color rgb="FF666666"/>
        <rFont val="Verdana"/>
        <family val="2"/>
        <charset val="238"/>
      </rPr>
      <t xml:space="preserve"> 500/1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</si>
  <si>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Perforated cleaning cloth </t>
    </r>
    <r>
      <rPr>
        <sz val="9"/>
        <color rgb="FF92D050"/>
        <rFont val="Verdana"/>
        <family val="2"/>
        <charset val="238"/>
      </rPr>
      <t>green</t>
    </r>
    <r>
      <rPr>
        <sz val="9"/>
        <color rgb="FF666666"/>
        <rFont val="Verdana"/>
        <family val="2"/>
        <charset val="238"/>
      </rPr>
      <t xml:space="preserve"> 500/1 HORECA - HACCP</t>
    </r>
  </si>
  <si>
    <t>MOPS</t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</si>
  <si>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SoftMOP Extra </t>
    </r>
    <r>
      <rPr>
        <sz val="9"/>
        <color rgb="FFFF0000"/>
        <rFont val="Verdana"/>
        <family val="2"/>
        <charset val="238"/>
      </rPr>
      <t>red</t>
    </r>
    <r>
      <rPr>
        <sz val="9"/>
        <color rgb="FF666666"/>
        <rFont val="Verdana"/>
        <family val="2"/>
        <charset val="238"/>
      </rPr>
      <t xml:space="preserve"> - 160g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</si>
  <si>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SoftMOP Extra </t>
    </r>
    <r>
      <rPr>
        <sz val="9"/>
        <color rgb="FF0070C0"/>
        <rFont val="Verdana"/>
        <family val="2"/>
        <charset val="238"/>
      </rPr>
      <t>blue</t>
    </r>
    <r>
      <rPr>
        <sz val="9"/>
        <color rgb="FF666666"/>
        <rFont val="Verdana"/>
        <family val="2"/>
        <charset val="238"/>
      </rPr>
      <t xml:space="preserve"> - 160g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</si>
  <si>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SoftMOP Extra </t>
    </r>
    <r>
      <rPr>
        <sz val="9"/>
        <color rgb="FFFFC000"/>
        <rFont val="Verdana"/>
        <family val="2"/>
        <charset val="238"/>
      </rPr>
      <t>yellow</t>
    </r>
    <r>
      <rPr>
        <sz val="9"/>
        <color rgb="FF666666"/>
        <rFont val="Verdana"/>
        <family val="2"/>
        <charset val="238"/>
      </rPr>
      <t xml:space="preserve"> - 160g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</si>
  <si>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SoftMOP Extra </t>
    </r>
    <r>
      <rPr>
        <sz val="9"/>
        <color rgb="FF92D050"/>
        <rFont val="Verdana"/>
        <family val="2"/>
        <charset val="238"/>
      </rPr>
      <t>green</t>
    </r>
    <r>
      <rPr>
        <sz val="9"/>
        <color rgb="FF666666"/>
        <rFont val="Verdana"/>
        <family val="2"/>
        <charset val="238"/>
      </rPr>
      <t xml:space="preserve"> - 160g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</si>
  <si>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SoftMOP Expert </t>
    </r>
    <r>
      <rPr>
        <sz val="9"/>
        <color rgb="FFFF0000"/>
        <rFont val="Verdana"/>
        <family val="2"/>
        <charset val="238"/>
      </rPr>
      <t>red</t>
    </r>
    <r>
      <rPr>
        <sz val="9"/>
        <color rgb="FF666666"/>
        <rFont val="Verdana"/>
        <family val="2"/>
        <charset val="238"/>
      </rPr>
      <t xml:space="preserve"> - 250g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</si>
  <si>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SoftMOP Expert </t>
    </r>
    <r>
      <rPr>
        <sz val="9"/>
        <color rgb="FF0070C0"/>
        <rFont val="Verdana"/>
        <family val="2"/>
        <charset val="238"/>
      </rPr>
      <t>blue</t>
    </r>
    <r>
      <rPr>
        <sz val="9"/>
        <color rgb="FF666666"/>
        <rFont val="Verdana"/>
        <family val="2"/>
        <charset val="238"/>
      </rPr>
      <t xml:space="preserve"> - 250g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</si>
  <si>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SoftMOP Expert </t>
    </r>
    <r>
      <rPr>
        <sz val="9"/>
        <color rgb="FFFFC000"/>
        <rFont val="Verdana"/>
        <family val="2"/>
        <charset val="238"/>
      </rPr>
      <t>yellow</t>
    </r>
    <r>
      <rPr>
        <sz val="9"/>
        <color rgb="FF666666"/>
        <rFont val="Verdana"/>
        <family val="2"/>
        <charset val="238"/>
      </rPr>
      <t xml:space="preserve"> - 250g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</si>
  <si>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SoftMOP Expert </t>
    </r>
    <r>
      <rPr>
        <sz val="9"/>
        <color rgb="FF92D050"/>
        <rFont val="Verdana"/>
        <family val="2"/>
        <charset val="238"/>
      </rPr>
      <t>green</t>
    </r>
    <r>
      <rPr>
        <sz val="9"/>
        <color rgb="FF666666"/>
        <rFont val="Verdana"/>
        <family val="2"/>
        <charset val="238"/>
      </rPr>
      <t xml:space="preserve"> - 250g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</si>
  <si>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CottonMOP Expert </t>
    </r>
    <r>
      <rPr>
        <sz val="9"/>
        <color rgb="FFFF0000"/>
        <rFont val="Verdana"/>
        <family val="2"/>
        <charset val="238"/>
      </rPr>
      <t>red</t>
    </r>
    <r>
      <rPr>
        <sz val="9"/>
        <color rgb="FF666666"/>
        <rFont val="Verdana"/>
        <family val="2"/>
        <charset val="238"/>
      </rPr>
      <t xml:space="preserve"> - 350g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</si>
  <si>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CottonMOP Expert </t>
    </r>
    <r>
      <rPr>
        <sz val="9"/>
        <color rgb="FF0070C0"/>
        <rFont val="Verdana"/>
        <family val="2"/>
        <charset val="238"/>
      </rPr>
      <t>blue</t>
    </r>
    <r>
      <rPr>
        <sz val="9"/>
        <color rgb="FF666666"/>
        <rFont val="Verdana"/>
        <family val="2"/>
        <charset val="238"/>
      </rPr>
      <t xml:space="preserve"> - 350g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</si>
  <si>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CottonMOP Expert </t>
    </r>
    <r>
      <rPr>
        <sz val="9"/>
        <color rgb="FFFFC000"/>
        <rFont val="Verdana"/>
        <family val="2"/>
        <charset val="238"/>
      </rPr>
      <t>yellow</t>
    </r>
    <r>
      <rPr>
        <sz val="9"/>
        <color rgb="FF666666"/>
        <rFont val="Verdana"/>
        <family val="2"/>
        <charset val="238"/>
      </rPr>
      <t xml:space="preserve"> - 350g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</si>
  <si>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CottonMOP Expert </t>
    </r>
    <r>
      <rPr>
        <sz val="9"/>
        <color rgb="FF92D050"/>
        <rFont val="Verdana"/>
        <family val="2"/>
        <charset val="238"/>
      </rPr>
      <t>green</t>
    </r>
    <r>
      <rPr>
        <sz val="9"/>
        <color rgb="FF666666"/>
        <rFont val="Verdana"/>
        <family val="2"/>
        <charset val="238"/>
      </rPr>
      <t xml:space="preserve"> - 350g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</si>
  <si>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Micro FlatMOP 40 cm refill -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</si>
  <si>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Micro FlatMOP 50 cm refill - HoReCa - HACCP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</si>
  <si>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FlatMOP PAD 40 cm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</si>
  <si>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PRO</t>
    </r>
    <r>
      <rPr>
        <sz val="9"/>
        <color rgb="FF666666"/>
        <rFont val="Verdana"/>
        <family val="2"/>
        <charset val="238"/>
      </rPr>
      <t xml:space="preserve"> FlatMOP PAD 50 cm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</si>
  <si>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+</t>
    </r>
    <r>
      <rPr>
        <sz val="9"/>
        <color rgb="FF666666"/>
        <rFont val="Verdana"/>
        <family val="2"/>
        <charset val="238"/>
      </rPr>
      <t xml:space="preserve"> Oval bucket 18L + wringer (red-grey)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</si>
  <si>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+</t>
    </r>
    <r>
      <rPr>
        <sz val="9"/>
        <color rgb="FF666666"/>
        <rFont val="Verdana"/>
        <family val="2"/>
        <charset val="238"/>
      </rPr>
      <t xml:space="preserve"> Oval bucket 18L + wringer (purple-green)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</si>
  <si>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+</t>
    </r>
    <r>
      <rPr>
        <sz val="9"/>
        <color rgb="FF666666"/>
        <rFont val="Verdana"/>
        <family val="2"/>
        <charset val="238"/>
      </rPr>
      <t xml:space="preserve"> Oval bucket 18L + wringer (pink-lilac)</t>
    </r>
  </si>
  <si>
    <r>
      <t xml:space="preserve">Oval bucket 11L + wringer </t>
    </r>
    <r>
      <rPr>
        <sz val="9"/>
        <color rgb="FFFF0000"/>
        <rFont val="Verdana"/>
        <family val="2"/>
        <charset val="238"/>
      </rPr>
      <t>red</t>
    </r>
  </si>
  <si>
    <r>
      <t xml:space="preserve">Oval bucket 11L + wringer </t>
    </r>
    <r>
      <rPr>
        <sz val="9"/>
        <color rgb="FF005C9F"/>
        <rFont val="Verdana"/>
        <family val="2"/>
        <charset val="238"/>
      </rPr>
      <t>blue</t>
    </r>
  </si>
  <si>
    <r>
      <t xml:space="preserve">Oval bucket 11L + wringer </t>
    </r>
    <r>
      <rPr>
        <sz val="9"/>
        <color rgb="FFFFC000"/>
        <rFont val="Verdana"/>
        <family val="2"/>
        <charset val="238"/>
      </rPr>
      <t>yellow</t>
    </r>
  </si>
  <si>
    <r>
      <t xml:space="preserve">Oval bucket 11L + wringer </t>
    </r>
    <r>
      <rPr>
        <sz val="9"/>
        <color rgb="FF87CC0A"/>
        <rFont val="Verdana"/>
        <family val="2"/>
        <charset val="238"/>
      </rPr>
      <t>green</t>
    </r>
  </si>
  <si>
    <t>MOP SETS</t>
  </si>
  <si>
    <t>● 11l bucket + wringer</t>
  </si>
  <si>
    <t>● Bonus CottonMOP XL refill - red</t>
  </si>
  <si>
    <t>● 120 cm MopHANDLE</t>
  </si>
  <si>
    <r>
      <t>Bonus</t>
    </r>
    <r>
      <rPr>
        <vertAlign val="superscript"/>
        <sz val="9"/>
        <color rgb="FF666666"/>
        <rFont val="Verdana"/>
        <family val="2"/>
        <charset val="238"/>
      </rPr>
      <t>+</t>
    </r>
    <r>
      <rPr>
        <sz val="9"/>
        <color rgb="FF666666"/>
        <rFont val="Verdana"/>
        <family val="2"/>
        <charset val="238"/>
      </rPr>
      <t xml:space="preserve"> SupraMOP SET</t>
    </r>
  </si>
  <si>
    <r>
      <t>● Bonus</t>
    </r>
    <r>
      <rPr>
        <vertAlign val="superscript"/>
        <sz val="9"/>
        <color rgb="FF666666"/>
        <rFont val="Verdana"/>
        <family val="2"/>
        <charset val="238"/>
      </rPr>
      <t>+</t>
    </r>
    <r>
      <rPr>
        <sz val="9"/>
        <color rgb="FF666666"/>
        <rFont val="Verdana"/>
        <family val="2"/>
        <charset val="238"/>
      </rPr>
      <t xml:space="preserve"> Oval bucket 18l + wringer (red-grey)</t>
    </r>
  </si>
  <si>
    <r>
      <t>● Bonus</t>
    </r>
    <r>
      <rPr>
        <vertAlign val="superscript"/>
        <sz val="9"/>
        <color rgb="FF666666"/>
        <rFont val="Verdana"/>
        <family val="2"/>
        <charset val="238"/>
      </rPr>
      <t>+</t>
    </r>
    <r>
      <rPr>
        <sz val="9"/>
        <color rgb="FF666666"/>
        <rFont val="Verdana"/>
        <family val="2"/>
        <charset val="238"/>
      </rPr>
      <t xml:space="preserve"> SupraMOP refill</t>
    </r>
  </si>
  <si>
    <t>● AluCRHOME mop handle 130 cm</t>
  </si>
  <si>
    <r>
      <t>Bonus</t>
    </r>
    <r>
      <rPr>
        <vertAlign val="superscript"/>
        <sz val="9"/>
        <color rgb="FF666666"/>
        <rFont val="Verdana"/>
        <family val="2"/>
        <charset val="238"/>
      </rPr>
      <t>+</t>
    </r>
    <r>
      <rPr>
        <sz val="9"/>
        <color rgb="FF666666"/>
        <rFont val="Verdana"/>
        <family val="2"/>
        <charset val="238"/>
      </rPr>
      <t xml:space="preserve"> MicroMOP SET</t>
    </r>
  </si>
  <si>
    <r>
      <t>● Bonus</t>
    </r>
    <r>
      <rPr>
        <vertAlign val="superscript"/>
        <sz val="9"/>
        <color rgb="FF666666"/>
        <rFont val="Verdana"/>
        <family val="2"/>
        <charset val="238"/>
      </rPr>
      <t>+</t>
    </r>
    <r>
      <rPr>
        <sz val="9"/>
        <color rgb="FF666666"/>
        <rFont val="Verdana"/>
        <family val="2"/>
        <charset val="238"/>
      </rPr>
      <t xml:space="preserve"> Oval bucket 18l + wringer (purple-green)</t>
    </r>
  </si>
  <si>
    <r>
      <t>● Bonus</t>
    </r>
    <r>
      <rPr>
        <vertAlign val="superscript"/>
        <sz val="9"/>
        <color rgb="FF666666"/>
        <rFont val="Verdana"/>
        <family val="2"/>
        <charset val="238"/>
      </rPr>
      <t>+</t>
    </r>
    <r>
      <rPr>
        <sz val="9"/>
        <color rgb="FF666666"/>
        <rFont val="Verdana"/>
        <family val="2"/>
        <charset val="238"/>
      </rPr>
      <t xml:space="preserve"> MicroMOP refill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</si>
  <si>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+</t>
    </r>
    <r>
      <rPr>
        <sz val="9"/>
        <color rgb="FF666666"/>
        <rFont val="Verdana"/>
        <family val="2"/>
        <charset val="238"/>
      </rPr>
      <t xml:space="preserve"> MicroMOP SOFT SET</t>
    </r>
  </si>
  <si>
    <r>
      <t>● Bonus</t>
    </r>
    <r>
      <rPr>
        <vertAlign val="superscript"/>
        <sz val="9"/>
        <color rgb="FF666666"/>
        <rFont val="Verdana"/>
        <family val="2"/>
        <charset val="238"/>
      </rPr>
      <t>+</t>
    </r>
    <r>
      <rPr>
        <sz val="9"/>
        <color rgb="FF666666"/>
        <rFont val="Verdana"/>
        <family val="2"/>
        <charset val="238"/>
      </rPr>
      <t xml:space="preserve"> Oval bucket 18l + wringer (pink-lilac)</t>
    </r>
  </si>
  <si>
    <r>
      <t>● Bonus</t>
    </r>
    <r>
      <rPr>
        <vertAlign val="superscript"/>
        <sz val="9"/>
        <color rgb="FF666666"/>
        <rFont val="Verdana"/>
        <family val="2"/>
        <charset val="238"/>
      </rPr>
      <t>+</t>
    </r>
    <r>
      <rPr>
        <sz val="9"/>
        <color rgb="FF666666"/>
        <rFont val="Verdana"/>
        <family val="2"/>
        <charset val="238"/>
      </rPr>
      <t xml:space="preserve"> MicroMOP SOFT refill</t>
    </r>
  </si>
  <si>
    <t>● Bonus AluCHROME MopHANDLE 130 cm</t>
  </si>
  <si>
    <t>GLOVES</t>
  </si>
  <si>
    <r>
      <t>Bonus</t>
    </r>
    <r>
      <rPr>
        <vertAlign val="superscript"/>
        <sz val="9"/>
        <color rgb="FF666666"/>
        <rFont val="Verdana"/>
        <family val="2"/>
        <charset val="238"/>
      </rPr>
      <t>+</t>
    </r>
    <r>
      <rPr>
        <sz val="9"/>
        <color rgb="FF666666"/>
        <rFont val="Verdana"/>
        <family val="2"/>
        <charset val="238"/>
      </rPr>
      <t xml:space="preserve"> Comfort glove S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</si>
  <si>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+</t>
    </r>
    <r>
      <rPr>
        <sz val="9"/>
        <color rgb="FF666666"/>
        <rFont val="Verdana"/>
        <family val="2"/>
        <charset val="238"/>
      </rPr>
      <t xml:space="preserve"> Comfort glove M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</si>
  <si>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+</t>
    </r>
    <r>
      <rPr>
        <sz val="9"/>
        <color rgb="FF666666"/>
        <rFont val="Verdana"/>
        <family val="2"/>
        <charset val="238"/>
      </rPr>
      <t xml:space="preserve"> Comfort glove L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</si>
  <si>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+</t>
    </r>
    <r>
      <rPr>
        <sz val="9"/>
        <color rgb="FF666666"/>
        <rFont val="Verdana"/>
        <family val="2"/>
        <charset val="238"/>
      </rPr>
      <t xml:space="preserve"> Comfort glove XL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</si>
  <si>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+</t>
    </r>
    <r>
      <rPr>
        <sz val="9"/>
        <color rgb="FF666666"/>
        <rFont val="Verdana"/>
        <family val="2"/>
        <charset val="238"/>
      </rPr>
      <t xml:space="preserve"> Extra long glove S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</si>
  <si>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+</t>
    </r>
    <r>
      <rPr>
        <sz val="9"/>
        <color rgb="FF666666"/>
        <rFont val="Verdana"/>
        <family val="2"/>
        <charset val="238"/>
      </rPr>
      <t xml:space="preserve"> Extra long glove M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</si>
  <si>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+</t>
    </r>
    <r>
      <rPr>
        <sz val="9"/>
        <color rgb="FF666666"/>
        <rFont val="Verdana"/>
        <family val="2"/>
        <charset val="238"/>
      </rPr>
      <t xml:space="preserve"> Extra long glove L</t>
    </r>
  </si>
  <si>
    <r>
      <t>Bonus</t>
    </r>
    <r>
      <rPr>
        <vertAlign val="superscript"/>
        <sz val="9"/>
        <color rgb="FF666666"/>
        <rFont val="Verdana"/>
        <family val="2"/>
        <charset val="238"/>
      </rPr>
      <t>+</t>
    </r>
    <r>
      <rPr>
        <sz val="9"/>
        <color rgb="FF666666"/>
        <rFont val="Verdana"/>
        <family val="2"/>
        <charset val="238"/>
      </rPr>
      <t xml:space="preserve"> Ultra long glove (56cm)</t>
    </r>
  </si>
  <si>
    <t>Total:</t>
  </si>
  <si>
    <t>Discount (%):</t>
  </si>
  <si>
    <t>B693</t>
  </si>
  <si>
    <t>Immunetec by BONUS Bioactive Sponge 2/1</t>
  </si>
  <si>
    <t>B785</t>
  </si>
  <si>
    <t>Immunetec by BONUS Bioactive Microcloth 4/1</t>
  </si>
  <si>
    <t>B643</t>
  </si>
  <si>
    <t>Immunetec by BONUS Bioactive MicroDUO</t>
  </si>
  <si>
    <t>B471</t>
  </si>
  <si>
    <t>Bonus+ Kitchen Smart Pack</t>
  </si>
  <si>
    <t>B464</t>
  </si>
  <si>
    <t>Bonus+ Grill Smart Pack</t>
  </si>
  <si>
    <t>B146</t>
  </si>
  <si>
    <t>Bonus+ DUO Non-scratch sponge scourer 2/1</t>
  </si>
  <si>
    <t>B149</t>
  </si>
  <si>
    <t>INOX MAXI spiral scourer 1/1</t>
  </si>
  <si>
    <t>B071</t>
  </si>
  <si>
    <t>Metal scourer 3/1</t>
  </si>
  <si>
    <t>B248</t>
  </si>
  <si>
    <t>Goliath metal scourer 1/1</t>
  </si>
  <si>
    <t>B545</t>
  </si>
  <si>
    <t>Bonus+ MPS scourer 2/1</t>
  </si>
  <si>
    <t>B675</t>
  </si>
  <si>
    <t>Bonus+ Sponge cloth roll</t>
  </si>
  <si>
    <t>B506</t>
  </si>
  <si>
    <t>Bonus+ IDEAL sponge cloth 2/1</t>
  </si>
  <si>
    <t>B907</t>
  </si>
  <si>
    <t>ECO Scourer pad 5/1</t>
  </si>
  <si>
    <t>B513</t>
  </si>
  <si>
    <t>Bonus+ Brilliant sponge scourer 10/1</t>
  </si>
  <si>
    <t>B040</t>
  </si>
  <si>
    <t>Sponge scourer 10/1</t>
  </si>
  <si>
    <t>B033</t>
  </si>
  <si>
    <t>Sponge scourer 5/1</t>
  </si>
  <si>
    <t>B026</t>
  </si>
  <si>
    <t>Bonus+ Non-Scratch sponge scourer 1/1</t>
  </si>
  <si>
    <t>B353</t>
  </si>
  <si>
    <t>Bonus+ Non-Scratch sponge scourer 2/1</t>
  </si>
  <si>
    <t>B476</t>
  </si>
  <si>
    <t>Bonus+ Magical easy grip sponge scourer 2/1</t>
  </si>
  <si>
    <t>B019</t>
  </si>
  <si>
    <t>Easy grip sponge scourer 3/1</t>
  </si>
  <si>
    <t>B118</t>
  </si>
  <si>
    <t>BonusPRO Easy grip sponge scourer 4/1 HoReCa</t>
  </si>
  <si>
    <t>B385</t>
  </si>
  <si>
    <t>Easy grip sponge scourer 5/1</t>
  </si>
  <si>
    <t>B323</t>
  </si>
  <si>
    <t>Easy grip sponge scourer 10/1</t>
  </si>
  <si>
    <t>B057</t>
  </si>
  <si>
    <t>Bath sponge 3/1</t>
  </si>
  <si>
    <t>B125</t>
  </si>
  <si>
    <t>Massage bath sponge 1/1</t>
  </si>
  <si>
    <t>B354</t>
  </si>
  <si>
    <t>Bath sponge round 1/1</t>
  </si>
  <si>
    <t>B623</t>
  </si>
  <si>
    <t>BonusCAR GOLIATH car sponge 1/1</t>
  </si>
  <si>
    <t>B315</t>
  </si>
  <si>
    <t>BonusCAR JUMBO car sponge 1/1</t>
  </si>
  <si>
    <t>B630</t>
  </si>
  <si>
    <t>BonusCAR SCRUB &amp; WASH car sponge 1/1</t>
  </si>
  <si>
    <t>B520</t>
  </si>
  <si>
    <t>BonusPRO heavy duty sponge scourer 10/1 HoReCa</t>
  </si>
  <si>
    <t>B599</t>
  </si>
  <si>
    <t>Bonus+ MPPS scourer 2/1</t>
  </si>
  <si>
    <t>B095</t>
  </si>
  <si>
    <t>Plastic scourer 3/1</t>
  </si>
  <si>
    <t>B224</t>
  </si>
  <si>
    <t>Soap filled pads 10/1</t>
  </si>
  <si>
    <t>B088</t>
  </si>
  <si>
    <t>INOX spiral scourer 2/1</t>
  </si>
  <si>
    <t>B064</t>
  </si>
  <si>
    <t>B537</t>
  </si>
  <si>
    <t>BonusPRO heavy duty flat scourer 550gsm 10/1 HoReCa</t>
  </si>
  <si>
    <t>B132</t>
  </si>
  <si>
    <t>Sponge cloth 3/1</t>
  </si>
  <si>
    <t>B156</t>
  </si>
  <si>
    <t>Sponge cloth 5/1</t>
  </si>
  <si>
    <t>B179</t>
  </si>
  <si>
    <t>Bonus+ UNI cloth 3/1</t>
  </si>
  <si>
    <t>B163</t>
  </si>
  <si>
    <t>Universal cloth 3/1</t>
  </si>
  <si>
    <t>B170</t>
  </si>
  <si>
    <t>Universal cloth 5/1</t>
  </si>
  <si>
    <t>B347</t>
  </si>
  <si>
    <t>Viscose cloth 5/1</t>
  </si>
  <si>
    <t>B439</t>
  </si>
  <si>
    <t>Cotton floor cloth 1/1</t>
  </si>
  <si>
    <t>B446</t>
  </si>
  <si>
    <t>Bonus+ MicroMAXI cloth 1/1</t>
  </si>
  <si>
    <t>B453</t>
  </si>
  <si>
    <t>Bonus+ MicroUNI cloth 1/1</t>
  </si>
  <si>
    <t>B477</t>
  </si>
  <si>
    <t>Bonus+ MicroGLASS cloth 1/1</t>
  </si>
  <si>
    <t>B259</t>
  </si>
  <si>
    <t>B273</t>
  </si>
  <si>
    <t>B297</t>
  </si>
  <si>
    <t>B310</t>
  </si>
  <si>
    <t>B302</t>
  </si>
  <si>
    <t>B319</t>
  </si>
  <si>
    <t>B326</t>
  </si>
  <si>
    <t>B333</t>
  </si>
  <si>
    <t>B401</t>
  </si>
  <si>
    <t>B418</t>
  </si>
  <si>
    <t>B432</t>
  </si>
  <si>
    <t>B425</t>
  </si>
  <si>
    <t>B743</t>
  </si>
  <si>
    <t>B712</t>
  </si>
  <si>
    <t>B736</t>
  </si>
  <si>
    <t>B729</t>
  </si>
  <si>
    <t>B491</t>
  </si>
  <si>
    <t>CottonMOP L</t>
  </si>
  <si>
    <t>B408</t>
  </si>
  <si>
    <t>CottonMOP XL</t>
  </si>
  <si>
    <t>B422</t>
  </si>
  <si>
    <t>CottonMOP XXL</t>
  </si>
  <si>
    <t>B278</t>
  </si>
  <si>
    <t>SoftMOP</t>
  </si>
  <si>
    <t>SoftMOP Pink</t>
  </si>
  <si>
    <t>B648</t>
  </si>
  <si>
    <t xml:space="preserve">PinkMOP </t>
  </si>
  <si>
    <t>B223</t>
  </si>
  <si>
    <t>Bonus+ SupraMOP</t>
  </si>
  <si>
    <t>B629</t>
  </si>
  <si>
    <t>Bonus+ MicroMOP</t>
  </si>
  <si>
    <t>B153</t>
  </si>
  <si>
    <t>Bonus+ MicroMOP SOFT</t>
  </si>
  <si>
    <t>B532</t>
  </si>
  <si>
    <t>Bonus+ MicroMIX</t>
  </si>
  <si>
    <t>B184</t>
  </si>
  <si>
    <t>B283</t>
  </si>
  <si>
    <t>B252</t>
  </si>
  <si>
    <t>B221</t>
  </si>
  <si>
    <t>B788</t>
  </si>
  <si>
    <t>B979</t>
  </si>
  <si>
    <t>B955</t>
  </si>
  <si>
    <t>B993</t>
  </si>
  <si>
    <t>B764</t>
  </si>
  <si>
    <t>B832</t>
  </si>
  <si>
    <t>B818</t>
  </si>
  <si>
    <t>B856</t>
  </si>
  <si>
    <t>B258</t>
  </si>
  <si>
    <t>B265</t>
  </si>
  <si>
    <t>B159</t>
  </si>
  <si>
    <t>B166</t>
  </si>
  <si>
    <t>B739</t>
  </si>
  <si>
    <t>B289</t>
  </si>
  <si>
    <t>B634</t>
  </si>
  <si>
    <t>B186</t>
  </si>
  <si>
    <t>B082</t>
  </si>
  <si>
    <t>B105</t>
  </si>
  <si>
    <t>B099</t>
  </si>
  <si>
    <t>B207</t>
  </si>
  <si>
    <t>Plastic grip MopHANDLE 120 cm</t>
  </si>
  <si>
    <t>B559</t>
  </si>
  <si>
    <t>AluChrome MopHANDLE 130 cm</t>
  </si>
  <si>
    <t>B330</t>
  </si>
  <si>
    <t>SoftMOP EXTRA SET red - blue - yellow - green - HACCP</t>
  </si>
  <si>
    <t>● 11l oval bucket + wringer</t>
  </si>
  <si>
    <t>● BonusPRO SoftMOP EXTRA refill (160g)</t>
  </si>
  <si>
    <t>B181</t>
  </si>
  <si>
    <t>CottonMOP XL SET</t>
  </si>
  <si>
    <t>B272</t>
  </si>
  <si>
    <t>B616</t>
  </si>
  <si>
    <t>B641</t>
  </si>
  <si>
    <t>B378</t>
  </si>
  <si>
    <t>Natural latex glove S</t>
  </si>
  <si>
    <t>B293</t>
  </si>
  <si>
    <t>Natural latex glove M</t>
  </si>
  <si>
    <t>B316</t>
  </si>
  <si>
    <t>Natural latex glove L</t>
  </si>
  <si>
    <t>B101</t>
  </si>
  <si>
    <t>Natural latex glove XL</t>
  </si>
  <si>
    <t>B005</t>
  </si>
  <si>
    <t>B012</t>
  </si>
  <si>
    <t>B971</t>
  </si>
  <si>
    <t>B036</t>
  </si>
  <si>
    <t>B043</t>
  </si>
  <si>
    <t>B050</t>
  </si>
  <si>
    <t>B067</t>
  </si>
  <si>
    <t>B081</t>
  </si>
  <si>
    <t>SPONGES</t>
  </si>
  <si>
    <t>Est. EPAL qty :</t>
  </si>
  <si>
    <t>Order total weight:</t>
  </si>
  <si>
    <t>db/raklap</t>
  </si>
  <si>
    <t>exw</t>
  </si>
  <si>
    <t>egységnyi térfogat legyen 1,968/dbperraklap</t>
  </si>
  <si>
    <t>megrendelt érték MAX áron</t>
  </si>
  <si>
    <t>Pallet efficiency (min 90%)</t>
  </si>
  <si>
    <r>
      <t xml:space="preserve">User guide:  
In column "D" please indicate the number of multi-packs you wish to order. Only full multi-packs are allowed. 
In column "E" the number of pieces/multi-packs is provided for reference.
In column "F" the number of ordered pieces are shown according to the quantity filled in column "D".
</t>
    </r>
    <r>
      <rPr>
        <b/>
        <sz val="9"/>
        <color rgb="FFFF0000"/>
        <rFont val="Verdana"/>
        <family val="2"/>
        <charset val="238"/>
      </rPr>
      <t>Please send your order to: sales@bonuscleaningproducts.com</t>
    </r>
  </si>
  <si>
    <t>Price DAP (EUR)</t>
  </si>
  <si>
    <t>Parity: DAP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</si>
</sst>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_-* #,##0.00\ [$€-1]_-;\-* #,##0.00\ [$€-1]_-;_-* &quot;-&quot;??\ [$€-1]_-;_-@_-"/>
    <numFmt numFmtId="166" formatCode="0.0&quot; kg&quot;"/>
    <numFmt numFmtId="167" formatCode="General&quot; raklap&quot;"/>
    <numFmt numFmtId="168" formatCode="#,##0.000"/>
  </numFmts>
  <fonts count="25" x14ac:knownFonts="1">
    <font>
      <b/>
      <sz val="14"/>
      <color rgb="FF666666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666666"/>
      <name val="Verdana"/>
      <family val="2"/>
      <charset val="238"/>
    </font>
    <font>
      <b/>
      <u/>
      <sz val="9"/>
      <color rgb="FF666666"/>
      <name val="Verdana"/>
      <family val="2"/>
      <charset val="238"/>
    </font>
    <font>
      <sz val="9"/>
      <name val="Verdana"/>
      <family val="2"/>
      <charset val="238"/>
    </font>
    <font>
      <b/>
      <sz val="14"/>
      <color rgb="FF666666"/>
      <name val="Verdana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9"/>
      <color rgb="FF666666"/>
      <name val="Verdana"/>
      <family val="2"/>
      <charset val="238"/>
    </font>
    <font>
      <b/>
      <sz val="9"/>
      <color rgb="FFFF0000"/>
      <name val="Verdana"/>
      <family val="2"/>
      <charset val="238"/>
    </font>
    <font>
      <u/>
      <sz val="10"/>
      <color indexed="12"/>
      <name val="Arial"/>
      <family val="2"/>
      <charset val="238"/>
    </font>
    <font>
      <sz val="9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sz val="14"/>
      <color rgb="FF666666"/>
      <name val="Verdana"/>
      <family val="2"/>
      <charset val="238"/>
    </font>
    <font>
      <sz val="9"/>
      <color rgb="FF005C9F"/>
      <name val="Verdana"/>
      <family val="2"/>
      <charset val="238"/>
    </font>
    <font>
      <sz val="9"/>
      <color rgb="FFFF0000"/>
      <name val="Verdana"/>
      <family val="2"/>
      <charset val="238"/>
    </font>
    <font>
      <sz val="9"/>
      <color rgb="FFFFC000"/>
      <name val="Verdana"/>
      <family val="2"/>
      <charset val="238"/>
    </font>
    <font>
      <sz val="9"/>
      <color rgb="FF92D050"/>
      <name val="Verdana"/>
      <family val="2"/>
      <charset val="238"/>
    </font>
    <font>
      <vertAlign val="superscript"/>
      <sz val="9"/>
      <color rgb="FF666666"/>
      <name val="Verdana"/>
      <family val="2"/>
      <charset val="238"/>
    </font>
    <font>
      <sz val="9"/>
      <color rgb="FF0070C0"/>
      <name val="Verdana"/>
      <family val="2"/>
      <charset val="238"/>
    </font>
    <font>
      <sz val="9"/>
      <color rgb="FF87CC0A"/>
      <name val="Verdana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8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medium">
        <color rgb="FF666666"/>
      </bottom>
      <diagonal/>
    </border>
    <border>
      <left/>
      <right/>
      <top/>
      <bottom style="thin">
        <color rgb="FF666666"/>
      </bottom>
      <diagonal/>
    </border>
    <border>
      <left/>
      <right/>
      <top style="thin">
        <color rgb="FF666666"/>
      </top>
      <bottom/>
      <diagonal/>
    </border>
    <border>
      <left/>
      <right/>
      <top style="medium">
        <color rgb="FF666666"/>
      </top>
      <bottom style="thin">
        <color rgb="FF666666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/>
      <right/>
      <top style="medium">
        <color rgb="FF666666"/>
      </top>
      <bottom/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</borders>
  <cellStyleXfs count="8">
    <xf numFmtId="0" fontId="0" fillId="0" borderId="0">
      <alignment horizontal="center" vertical="center"/>
    </xf>
    <xf numFmtId="1" fontId="2" fillId="0" borderId="0">
      <alignment horizontal="center" vertical="center"/>
    </xf>
    <xf numFmtId="0" fontId="2" fillId="0" borderId="1" applyBorder="0" applyAlignment="0">
      <alignment horizontal="center" vertical="center" wrapText="1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23" fillId="3" borderId="0" applyNumberFormat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>
      <alignment horizontal="center" vertical="center"/>
    </xf>
    <xf numFmtId="0" fontId="4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2" fillId="0" borderId="0" xfId="2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3" fillId="0" borderId="0" xfId="1" applyNumberFormat="1" applyFont="1" applyAlignment="1">
      <alignment vertical="center"/>
    </xf>
    <xf numFmtId="49" fontId="2" fillId="0" borderId="0" xfId="1" applyNumberFormat="1" applyAlignment="1">
      <alignment horizontal="center" vertical="center" wrapText="1"/>
    </xf>
    <xf numFmtId="0" fontId="2" fillId="0" borderId="0" xfId="2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6" fillId="0" borderId="0" xfId="0" applyNumberFormat="1" applyFont="1">
      <alignment horizontal="center" vertical="center"/>
    </xf>
    <xf numFmtId="0" fontId="7" fillId="0" borderId="0" xfId="0" applyFont="1">
      <alignment horizontal="center" vertical="center"/>
    </xf>
    <xf numFmtId="0" fontId="6" fillId="0" borderId="0" xfId="0" applyFont="1">
      <alignment horizontal="center" vertical="center"/>
    </xf>
    <xf numFmtId="49" fontId="2" fillId="0" borderId="4" xfId="1" applyNumberFormat="1" applyBorder="1" applyAlignment="1">
      <alignment horizontal="center" vertical="center" wrapText="1"/>
    </xf>
    <xf numFmtId="2" fontId="2" fillId="0" borderId="4" xfId="2" applyNumberFormat="1" applyBorder="1" applyAlignment="1">
      <alignment horizontal="center" vertical="center" wrapText="1"/>
    </xf>
    <xf numFmtId="0" fontId="2" fillId="0" borderId="6" xfId="0" applyFont="1" applyBorder="1">
      <alignment horizontal="center" vertical="center"/>
    </xf>
    <xf numFmtId="0" fontId="2" fillId="0" borderId="6" xfId="2" applyBorder="1" applyAlignment="1">
      <alignment horizontal="left" vertical="center"/>
    </xf>
    <xf numFmtId="2" fontId="2" fillId="0" borderId="6" xfId="2" applyNumberFormat="1" applyBorder="1" applyAlignment="1">
      <alignment horizontal="center" vertical="center"/>
    </xf>
    <xf numFmtId="3" fontId="2" fillId="2" borderId="6" xfId="3" applyNumberFormat="1" applyFont="1" applyFill="1" applyBorder="1" applyAlignment="1" applyProtection="1">
      <alignment horizontal="center" vertical="center"/>
    </xf>
    <xf numFmtId="1" fontId="2" fillId="0" borderId="6" xfId="1" applyBorder="1">
      <alignment horizontal="center" vertical="center"/>
    </xf>
    <xf numFmtId="3" fontId="2" fillId="0" borderId="6" xfId="1" applyNumberFormat="1" applyBorder="1">
      <alignment horizontal="center" vertical="center"/>
    </xf>
    <xf numFmtId="165" fontId="2" fillId="0" borderId="6" xfId="3" applyNumberFormat="1" applyFont="1" applyBorder="1" applyAlignment="1" applyProtection="1">
      <alignment horizontal="right" vertical="center"/>
    </xf>
    <xf numFmtId="0" fontId="11" fillId="0" borderId="0" xfId="2" applyFont="1" applyBorder="1" applyAlignment="1">
      <alignment horizontal="center" vertical="center"/>
    </xf>
    <xf numFmtId="2" fontId="12" fillId="0" borderId="0" xfId="0" applyNumberFormat="1" applyFont="1">
      <alignment horizontal="center" vertical="center"/>
    </xf>
    <xf numFmtId="0" fontId="2" fillId="0" borderId="4" xfId="0" applyFont="1" applyBorder="1">
      <alignment horizontal="center" vertical="center"/>
    </xf>
    <xf numFmtId="0" fontId="2" fillId="0" borderId="4" xfId="2" applyBorder="1" applyAlignment="1">
      <alignment horizontal="left" vertical="center"/>
    </xf>
    <xf numFmtId="3" fontId="2" fillId="2" borderId="4" xfId="3" applyNumberFormat="1" applyFont="1" applyFill="1" applyBorder="1" applyAlignment="1" applyProtection="1">
      <alignment horizontal="center" vertical="center"/>
    </xf>
    <xf numFmtId="1" fontId="2" fillId="0" borderId="4" xfId="1" applyBorder="1">
      <alignment horizontal="center" vertical="center"/>
    </xf>
    <xf numFmtId="3" fontId="2" fillId="0" borderId="4" xfId="1" applyNumberFormat="1" applyBorder="1">
      <alignment horizontal="center" vertical="center"/>
    </xf>
    <xf numFmtId="165" fontId="2" fillId="0" borderId="4" xfId="3" applyNumberFormat="1" applyFont="1" applyBorder="1" applyAlignment="1" applyProtection="1">
      <alignment horizontal="right" vertical="center"/>
    </xf>
    <xf numFmtId="0" fontId="2" fillId="0" borderId="7" xfId="0" applyFont="1" applyBorder="1">
      <alignment horizontal="center" vertical="center"/>
    </xf>
    <xf numFmtId="0" fontId="2" fillId="0" borderId="7" xfId="2" applyBorder="1" applyAlignment="1">
      <alignment horizontal="left" vertical="center"/>
    </xf>
    <xf numFmtId="3" fontId="2" fillId="2" borderId="7" xfId="3" applyNumberFormat="1" applyFont="1" applyFill="1" applyBorder="1" applyAlignment="1" applyProtection="1">
      <alignment horizontal="center" vertical="center"/>
    </xf>
    <xf numFmtId="1" fontId="2" fillId="0" borderId="7" xfId="1" applyBorder="1">
      <alignment horizontal="center" vertical="center"/>
    </xf>
    <xf numFmtId="3" fontId="2" fillId="0" borderId="7" xfId="1" applyNumberFormat="1" applyBorder="1">
      <alignment horizontal="center" vertical="center"/>
    </xf>
    <xf numFmtId="165" fontId="2" fillId="0" borderId="7" xfId="3" applyNumberFormat="1" applyFont="1" applyBorder="1" applyAlignment="1" applyProtection="1">
      <alignment horizontal="right" vertical="center"/>
    </xf>
    <xf numFmtId="3" fontId="2" fillId="2" borderId="4" xfId="1" applyNumberFormat="1" applyFill="1" applyBorder="1">
      <alignment horizontal="center" vertical="center"/>
    </xf>
    <xf numFmtId="3" fontId="2" fillId="2" borderId="7" xfId="1" applyNumberFormat="1" applyFill="1" applyBorder="1">
      <alignment horizontal="center" vertical="center"/>
    </xf>
    <xf numFmtId="1" fontId="2" fillId="0" borderId="4" xfId="1" applyBorder="1" applyAlignment="1">
      <alignment horizontal="left" vertical="center"/>
    </xf>
    <xf numFmtId="0" fontId="2" fillId="0" borderId="8" xfId="0" applyFont="1" applyBorder="1">
      <alignment horizontal="center" vertical="center"/>
    </xf>
    <xf numFmtId="0" fontId="2" fillId="0" borderId="8" xfId="2" applyBorder="1" applyAlignment="1">
      <alignment horizontal="left" vertical="center"/>
    </xf>
    <xf numFmtId="2" fontId="2" fillId="0" borderId="8" xfId="2" applyNumberFormat="1" applyBorder="1" applyAlignment="1">
      <alignment horizontal="center" vertical="center"/>
    </xf>
    <xf numFmtId="3" fontId="2" fillId="2" borderId="8" xfId="3" applyNumberFormat="1" applyFont="1" applyFill="1" applyBorder="1" applyAlignment="1" applyProtection="1">
      <alignment horizontal="center" vertical="center"/>
    </xf>
    <xf numFmtId="1" fontId="2" fillId="0" borderId="8" xfId="1" applyBorder="1">
      <alignment horizontal="center" vertical="center"/>
    </xf>
    <xf numFmtId="3" fontId="2" fillId="0" borderId="8" xfId="1" applyNumberFormat="1" applyBorder="1">
      <alignment horizontal="center" vertical="center"/>
    </xf>
    <xf numFmtId="165" fontId="2" fillId="0" borderId="8" xfId="3" applyNumberFormat="1" applyFont="1" applyBorder="1" applyAlignment="1" applyProtection="1">
      <alignment horizontal="right" vertical="center"/>
    </xf>
    <xf numFmtId="0" fontId="10" fillId="0" borderId="0" xfId="3" applyAlignment="1" applyProtection="1"/>
    <xf numFmtId="3" fontId="2" fillId="2" borderId="8" xfId="1" applyNumberFormat="1" applyFill="1" applyBorder="1">
      <alignment horizontal="center" vertical="center"/>
    </xf>
    <xf numFmtId="3" fontId="2" fillId="2" borderId="6" xfId="1" applyNumberFormat="1" applyFill="1" applyBorder="1">
      <alignment horizontal="center" vertical="center"/>
    </xf>
    <xf numFmtId="0" fontId="12" fillId="0" borderId="0" xfId="0" applyFont="1">
      <alignment horizontal="center" vertical="center"/>
    </xf>
    <xf numFmtId="1" fontId="2" fillId="0" borderId="8" xfId="1" applyBorder="1" applyAlignment="1">
      <alignment horizontal="left" vertical="center"/>
    </xf>
    <xf numFmtId="0" fontId="2" fillId="0" borderId="4" xfId="2" applyBorder="1" applyAlignment="1">
      <alignment horizontal="center" vertical="center"/>
    </xf>
    <xf numFmtId="1" fontId="2" fillId="0" borderId="4" xfId="2" applyNumberFormat="1" applyBorder="1" applyAlignment="1">
      <alignment horizontal="center" vertical="center"/>
    </xf>
    <xf numFmtId="0" fontId="2" fillId="0" borderId="6" xfId="2" applyBorder="1" applyAlignment="1">
      <alignment vertical="center"/>
    </xf>
    <xf numFmtId="0" fontId="2" fillId="0" borderId="0" xfId="2" applyBorder="1" applyAlignment="1">
      <alignment vertical="center"/>
    </xf>
    <xf numFmtId="0" fontId="2" fillId="0" borderId="4" xfId="2" applyBorder="1" applyAlignment="1">
      <alignment vertical="center"/>
    </xf>
    <xf numFmtId="0" fontId="2" fillId="0" borderId="7" xfId="2" applyBorder="1" applyAlignment="1">
      <alignment vertical="center"/>
    </xf>
    <xf numFmtId="0" fontId="2" fillId="0" borderId="0" xfId="2" applyBorder="1" applyAlignment="1">
      <alignment vertical="center" wrapText="1"/>
    </xf>
    <xf numFmtId="1" fontId="2" fillId="0" borderId="4" xfId="1" applyBorder="1" applyAlignment="1">
      <alignment horizontal="center" vertical="center" wrapText="1"/>
    </xf>
    <xf numFmtId="1" fontId="2" fillId="0" borderId="0" xfId="1">
      <alignment horizontal="center" vertical="center"/>
    </xf>
    <xf numFmtId="165" fontId="8" fillId="0" borderId="13" xfId="1" applyNumberFormat="1" applyFont="1" applyBorder="1" applyAlignment="1">
      <alignment horizontal="right" vertical="center"/>
    </xf>
    <xf numFmtId="49" fontId="8" fillId="0" borderId="0" xfId="1" applyNumberFormat="1" applyFont="1" applyAlignment="1">
      <alignment vertical="center"/>
    </xf>
    <xf numFmtId="1" fontId="8" fillId="2" borderId="13" xfId="1" applyFont="1" applyFill="1" applyBorder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2" fontId="6" fillId="0" borderId="0" xfId="0" applyNumberFormat="1" applyFo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49" fontId="8" fillId="0" borderId="6" xfId="1" applyNumberFormat="1" applyFont="1" applyBorder="1" applyAlignment="1">
      <alignment vertical="center"/>
    </xf>
    <xf numFmtId="0" fontId="23" fillId="3" borderId="0" xfId="6" applyAlignment="1">
      <alignment horizontal="center"/>
    </xf>
    <xf numFmtId="0" fontId="23" fillId="3" borderId="0" xfId="6" applyAlignment="1">
      <alignment horizontal="center" vertical="center"/>
    </xf>
    <xf numFmtId="0" fontId="23" fillId="3" borderId="0" xfId="6" applyBorder="1" applyAlignment="1">
      <alignment horizontal="center" vertical="center"/>
    </xf>
    <xf numFmtId="0" fontId="23" fillId="3" borderId="0" xfId="6" applyBorder="1" applyAlignment="1">
      <alignment horizontal="center" vertical="center" wrapText="1"/>
    </xf>
    <xf numFmtId="0" fontId="4" fillId="0" borderId="0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9" fillId="0" borderId="0" xfId="2" applyFont="1" applyBorder="1" applyAlignment="1">
      <alignment vertical="center"/>
    </xf>
    <xf numFmtId="167" fontId="23" fillId="3" borderId="0" xfId="6" applyNumberFormat="1" applyAlignment="1">
      <alignment horizontal="center"/>
    </xf>
    <xf numFmtId="168" fontId="6" fillId="0" borderId="0" xfId="0" applyNumberFormat="1" applyFont="1" applyAlignment="1">
      <alignment horizontal="center"/>
    </xf>
    <xf numFmtId="0" fontId="23" fillId="3" borderId="0" xfId="6" applyBorder="1" applyAlignment="1">
      <alignment horizontal="center" vertical="center"/>
    </xf>
    <xf numFmtId="9" fontId="8" fillId="0" borderId="17" xfId="7" applyFont="1" applyBorder="1" applyAlignment="1">
      <alignment horizontal="center" vertical="center"/>
    </xf>
    <xf numFmtId="9" fontId="8" fillId="0" borderId="18" xfId="7" applyFont="1" applyBorder="1" applyAlignment="1">
      <alignment horizontal="center" vertical="center"/>
    </xf>
    <xf numFmtId="49" fontId="8" fillId="0" borderId="19" xfId="1" applyNumberFormat="1" applyFont="1" applyBorder="1">
      <alignment horizontal="center" vertical="center"/>
    </xf>
    <xf numFmtId="49" fontId="8" fillId="0" borderId="20" xfId="1" applyNumberFormat="1" applyFont="1" applyBorder="1">
      <alignment horizontal="center" vertical="center"/>
    </xf>
    <xf numFmtId="49" fontId="8" fillId="0" borderId="11" xfId="1" applyNumberFormat="1" applyFont="1" applyBorder="1">
      <alignment horizontal="center" vertical="center"/>
    </xf>
    <xf numFmtId="49" fontId="8" fillId="0" borderId="12" xfId="1" applyNumberFormat="1" applyFont="1" applyBorder="1">
      <alignment horizontal="center" vertical="center"/>
    </xf>
    <xf numFmtId="0" fontId="2" fillId="0" borderId="0" xfId="2" applyBorder="1" applyAlignment="1">
      <alignment horizontal="center" vertical="center"/>
    </xf>
    <xf numFmtId="49" fontId="8" fillId="0" borderId="14" xfId="1" applyNumberFormat="1" applyFont="1" applyBorder="1">
      <alignment horizontal="center" vertical="center"/>
    </xf>
    <xf numFmtId="49" fontId="8" fillId="0" borderId="15" xfId="1" applyNumberFormat="1" applyFont="1" applyBorder="1">
      <alignment horizontal="center" vertical="center"/>
    </xf>
    <xf numFmtId="166" fontId="8" fillId="0" borderId="13" xfId="1" applyNumberFormat="1" applyFont="1" applyBorder="1">
      <alignment horizontal="center" vertical="center"/>
    </xf>
    <xf numFmtId="3" fontId="8" fillId="0" borderId="13" xfId="1" applyNumberFormat="1" applyFont="1" applyBorder="1">
      <alignment horizontal="center" vertical="center"/>
    </xf>
    <xf numFmtId="165" fontId="8" fillId="0" borderId="17" xfId="1" applyNumberFormat="1" applyFont="1" applyBorder="1">
      <alignment horizontal="center" vertical="center"/>
    </xf>
    <xf numFmtId="165" fontId="8" fillId="0" borderId="18" xfId="1" applyNumberFormat="1" applyFont="1" applyBorder="1">
      <alignment horizontal="center" vertical="center"/>
    </xf>
    <xf numFmtId="2" fontId="2" fillId="0" borderId="4" xfId="1" applyNumberFormat="1" applyBorder="1">
      <alignment horizontal="center" vertical="center"/>
    </xf>
    <xf numFmtId="1" fontId="2" fillId="0" borderId="7" xfId="1" applyBorder="1">
      <alignment horizontal="center" vertical="center"/>
    </xf>
    <xf numFmtId="1" fontId="2" fillId="0" borderId="0" xfId="1">
      <alignment horizontal="center" vertical="center"/>
    </xf>
    <xf numFmtId="1" fontId="2" fillId="0" borderId="6" xfId="1" applyBorder="1">
      <alignment horizontal="center" vertical="center"/>
    </xf>
    <xf numFmtId="0" fontId="11" fillId="0" borderId="0" xfId="2" applyFont="1" applyBorder="1" applyAlignment="1">
      <alignment horizontal="center" vertical="center"/>
    </xf>
    <xf numFmtId="2" fontId="2" fillId="0" borderId="4" xfId="2" applyNumberFormat="1" applyBorder="1" applyAlignment="1">
      <alignment horizontal="center" vertical="center"/>
    </xf>
    <xf numFmtId="0" fontId="6" fillId="0" borderId="0" xfId="0" applyFont="1">
      <alignment horizontal="center" vertical="center"/>
    </xf>
    <xf numFmtId="0" fontId="2" fillId="0" borderId="10" xfId="2" applyBorder="1" applyAlignment="1">
      <alignment horizontal="center" vertical="center"/>
    </xf>
    <xf numFmtId="0" fontId="2" fillId="0" borderId="9" xfId="2" applyBorder="1" applyAlignment="1">
      <alignment horizontal="center" vertical="center"/>
    </xf>
    <xf numFmtId="3" fontId="2" fillId="2" borderId="10" xfId="1" applyNumberFormat="1" applyFill="1" applyBorder="1">
      <alignment horizontal="center" vertical="center"/>
    </xf>
    <xf numFmtId="3" fontId="2" fillId="2" borderId="0" xfId="1" applyNumberFormat="1" applyFill="1">
      <alignment horizontal="center" vertical="center"/>
    </xf>
    <xf numFmtId="3" fontId="2" fillId="2" borderId="9" xfId="1" applyNumberFormat="1" applyFill="1" applyBorder="1">
      <alignment horizontal="center" vertical="center"/>
    </xf>
    <xf numFmtId="1" fontId="2" fillId="0" borderId="10" xfId="1" applyBorder="1">
      <alignment horizontal="center" vertical="center"/>
    </xf>
    <xf numFmtId="1" fontId="2" fillId="0" borderId="9" xfId="1" applyBorder="1">
      <alignment horizontal="center" vertical="center"/>
    </xf>
    <xf numFmtId="1" fontId="5" fillId="0" borderId="5" xfId="1" applyFont="1" applyBorder="1" applyAlignment="1">
      <alignment horizontal="center"/>
    </xf>
    <xf numFmtId="1" fontId="13" fillId="0" borderId="5" xfId="1" applyFont="1" applyBorder="1" applyAlignment="1">
      <alignment horizontal="center"/>
    </xf>
    <xf numFmtId="1" fontId="2" fillId="0" borderId="16" xfId="1" applyBorder="1">
      <alignment horizontal="center" vertical="center"/>
    </xf>
    <xf numFmtId="0" fontId="4" fillId="0" borderId="0" xfId="2" applyFont="1" applyBorder="1" applyAlignment="1">
      <alignment horizontal="center" vertical="center"/>
    </xf>
    <xf numFmtId="164" fontId="4" fillId="0" borderId="0" xfId="2" applyNumberFormat="1" applyFont="1" applyBorder="1" applyAlignment="1">
      <alignment horizontal="center" vertical="center"/>
    </xf>
    <xf numFmtId="3" fontId="2" fillId="0" borderId="10" xfId="1" applyNumberFormat="1" applyBorder="1">
      <alignment horizontal="center" vertical="center"/>
    </xf>
    <xf numFmtId="3" fontId="2" fillId="0" borderId="0" xfId="1" applyNumberFormat="1">
      <alignment horizontal="center" vertical="center"/>
    </xf>
    <xf numFmtId="3" fontId="2" fillId="0" borderId="9" xfId="1" applyNumberFormat="1" applyBorder="1">
      <alignment horizontal="center" vertical="center"/>
    </xf>
    <xf numFmtId="165" fontId="2" fillId="0" borderId="10" xfId="3" applyNumberFormat="1" applyFont="1" applyBorder="1" applyAlignment="1" applyProtection="1">
      <alignment horizontal="right" vertical="center"/>
    </xf>
    <xf numFmtId="165" fontId="2" fillId="0" borderId="0" xfId="3" applyNumberFormat="1" applyFont="1" applyBorder="1" applyAlignment="1" applyProtection="1">
      <alignment horizontal="right" vertical="center"/>
    </xf>
    <xf numFmtId="165" fontId="2" fillId="0" borderId="9" xfId="3" applyNumberFormat="1" applyFont="1" applyBorder="1" applyAlignment="1" applyProtection="1">
      <alignment horizontal="right" vertical="center"/>
    </xf>
    <xf numFmtId="164" fontId="6" fillId="0" borderId="0" xfId="0" applyNumberFormat="1" applyFont="1">
      <alignment horizontal="center" vertical="center"/>
    </xf>
    <xf numFmtId="0" fontId="2" fillId="0" borderId="16" xfId="2" applyBorder="1" applyAlignment="1">
      <alignment horizontal="center" vertical="center"/>
    </xf>
    <xf numFmtId="1" fontId="5" fillId="0" borderId="0" xfId="1" applyFont="1" applyAlignment="1">
      <alignment horizontal="center"/>
    </xf>
    <xf numFmtId="1" fontId="13" fillId="0" borderId="0" xfId="1" applyFont="1" applyAlignment="1">
      <alignment horizontal="center"/>
    </xf>
    <xf numFmtId="1" fontId="0" fillId="0" borderId="5" xfId="1" applyFont="1" applyBorder="1" applyAlignment="1">
      <alignment horizontal="center" wrapText="1"/>
    </xf>
    <xf numFmtId="1" fontId="5" fillId="0" borderId="5" xfId="1" applyFont="1" applyBorder="1" applyAlignment="1">
      <alignment horizontal="center" wrapText="1"/>
    </xf>
    <xf numFmtId="1" fontId="5" fillId="0" borderId="0" xfId="1" applyFont="1" applyAlignment="1">
      <alignment horizontal="center" wrapText="1"/>
    </xf>
    <xf numFmtId="0" fontId="5" fillId="0" borderId="0" xfId="3" applyFont="1" applyBorder="1" applyAlignment="1" applyProtection="1">
      <alignment horizontal="center"/>
    </xf>
    <xf numFmtId="49" fontId="3" fillId="0" borderId="0" xfId="1" applyNumberFormat="1" applyFont="1" applyAlignment="1">
      <alignment horizontal="left" vertical="center"/>
    </xf>
    <xf numFmtId="49" fontId="2" fillId="2" borderId="0" xfId="1" applyNumberFormat="1" applyFill="1" applyAlignment="1">
      <alignment horizontal="left" vertical="center" wrapText="1"/>
    </xf>
    <xf numFmtId="49" fontId="2" fillId="2" borderId="2" xfId="1" applyNumberFormat="1" applyFill="1" applyBorder="1" applyAlignment="1">
      <alignment horizontal="left" vertical="top" wrapText="1"/>
    </xf>
    <xf numFmtId="49" fontId="3" fillId="0" borderId="0" xfId="1" applyNumberFormat="1" applyFont="1" applyAlignment="1">
      <alignment horizontal="left" vertical="center" wrapText="1"/>
    </xf>
    <xf numFmtId="49" fontId="2" fillId="2" borderId="3" xfId="1" applyNumberFormat="1" applyFill="1" applyBorder="1" applyAlignment="1">
      <alignment horizontal="left" vertical="top" wrapText="1"/>
    </xf>
    <xf numFmtId="49" fontId="8" fillId="0" borderId="0" xfId="1" applyNumberFormat="1" applyFont="1" applyAlignment="1">
      <alignment horizontal="left" vertical="center" wrapText="1"/>
    </xf>
    <xf numFmtId="0" fontId="23" fillId="3" borderId="0" xfId="6" applyAlignment="1">
      <alignment horizontal="center" vertical="center"/>
    </xf>
  </cellXfs>
  <cellStyles count="8">
    <cellStyle name="Hivatkozás" xfId="3" builtinId="8"/>
    <cellStyle name="Jó" xfId="6" builtinId="26"/>
    <cellStyle name="Normál" xfId="0" builtinId="0"/>
    <cellStyle name="Normál 2" xfId="4" xr:uid="{40B0E7F9-DCD0-48AD-A9D8-619EFA8AEDDF}"/>
    <cellStyle name="Szám" xfId="1" xr:uid="{215D5E05-F116-4081-99DA-D2192ADF9125}"/>
    <cellStyle name="Százalék" xfId="7" builtinId="5"/>
    <cellStyle name="Százalék 2" xfId="5" xr:uid="{ABD82F94-A6B1-4283-9672-113D2A046C7C}"/>
    <cellStyle name="Szövegtörzs" xfId="2" xr:uid="{C49E5CBE-153E-405D-B07B-E098ADCA68C7}"/>
  </cellStyles>
  <dxfs count="3"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244C-81AA-46CD-B3A1-5F8DC76D4CD2}">
  <sheetPr>
    <tabColor theme="4" tint="-0.249977111117893"/>
  </sheetPr>
  <dimension ref="A1:AB152"/>
  <sheetViews>
    <sheetView tabSelected="1" view="pageBreakPreview" zoomScale="70" zoomScaleNormal="100" zoomScaleSheetLayoutView="70" workbookViewId="0">
      <pane ySplit="5" topLeftCell="A134" activePane="bottomLeft" state="frozen"/>
      <selection activeCell="B187" sqref="B187"/>
      <selection pane="bottomLeft" activeCell="D10" sqref="D10"/>
    </sheetView>
  </sheetViews>
  <sheetFormatPr defaultColWidth="8.8125" defaultRowHeight="14.4" x14ac:dyDescent="0.3"/>
  <cols>
    <col min="1" max="1" width="5.0625" style="64" bestFit="1" customWidth="1"/>
    <col min="2" max="2" width="31.875" style="64" bestFit="1" customWidth="1"/>
    <col min="3" max="3" width="5.5625" style="65" bestFit="1" customWidth="1"/>
    <col min="4" max="4" width="5.875" style="12" customWidth="1"/>
    <col min="5" max="5" width="5.5" style="12" customWidth="1"/>
    <col min="6" max="6" width="5.5625" style="12" customWidth="1"/>
    <col min="7" max="7" width="7.0625" style="66" customWidth="1"/>
    <col min="8" max="8" width="10.6875" style="4" hidden="1" customWidth="1"/>
    <col min="9" max="9" width="11.875" style="4" hidden="1" customWidth="1"/>
    <col min="10" max="10" width="4.4375" style="10" hidden="1" customWidth="1"/>
    <col min="11" max="14" width="5.875" style="4" hidden="1" customWidth="1"/>
    <col min="15" max="15" width="5.875" style="71" hidden="1" customWidth="1"/>
    <col min="16" max="16" width="9" style="4" hidden="1" customWidth="1"/>
    <col min="17" max="17" width="9.1875" style="12" hidden="1" customWidth="1"/>
    <col min="18" max="18" width="7.625" style="12" hidden="1" customWidth="1"/>
    <col min="19" max="20" width="9.5" style="12" hidden="1" customWidth="1"/>
    <col min="21" max="28" width="11.375" style="70" hidden="1" customWidth="1"/>
    <col min="29" max="258" width="11.375" style="12" customWidth="1"/>
    <col min="259" max="16384" width="8.8125" style="12"/>
  </cols>
  <sheetData>
    <row r="1" spans="1:28" s="5" customFormat="1" ht="20.100000000000001" customHeight="1" x14ac:dyDescent="0.3">
      <c r="A1" s="126" t="s">
        <v>0</v>
      </c>
      <c r="B1" s="126"/>
      <c r="C1" s="127"/>
      <c r="D1" s="127"/>
      <c r="E1" s="127"/>
      <c r="F1" s="127"/>
      <c r="G1" s="127"/>
      <c r="H1" s="1">
        <v>0</v>
      </c>
      <c r="I1" s="2">
        <v>0</v>
      </c>
      <c r="J1" s="3" t="s">
        <v>271</v>
      </c>
      <c r="K1" s="4" t="s">
        <v>1</v>
      </c>
      <c r="L1" s="4" t="s">
        <v>1</v>
      </c>
      <c r="M1" s="4" t="s">
        <v>1</v>
      </c>
      <c r="N1" s="4" t="s">
        <v>270</v>
      </c>
      <c r="O1" s="71"/>
      <c r="P1" s="4" t="s">
        <v>2</v>
      </c>
      <c r="Q1" s="4" t="s">
        <v>3</v>
      </c>
      <c r="R1" s="4" t="s">
        <v>4</v>
      </c>
      <c r="S1" s="4" t="s">
        <v>5</v>
      </c>
      <c r="T1" s="4" t="s">
        <v>273</v>
      </c>
      <c r="U1" s="77">
        <v>1</v>
      </c>
      <c r="V1" s="77">
        <v>2</v>
      </c>
      <c r="W1" s="77">
        <v>3</v>
      </c>
      <c r="X1" s="77">
        <v>4</v>
      </c>
      <c r="Y1" s="77">
        <v>5</v>
      </c>
      <c r="Z1" s="77">
        <v>6</v>
      </c>
      <c r="AA1" s="77">
        <v>7</v>
      </c>
      <c r="AB1" s="77">
        <v>8</v>
      </c>
    </row>
    <row r="2" spans="1:28" s="5" customFormat="1" ht="20.100000000000001" customHeight="1" x14ac:dyDescent="0.3">
      <c r="A2" s="6" t="s">
        <v>6</v>
      </c>
      <c r="B2" s="7"/>
      <c r="C2" s="128"/>
      <c r="D2" s="128"/>
      <c r="E2" s="128"/>
      <c r="F2" s="128"/>
      <c r="G2" s="128"/>
      <c r="H2" s="1" t="s">
        <v>7</v>
      </c>
      <c r="I2" s="1" t="s">
        <v>8</v>
      </c>
      <c r="J2" s="3"/>
      <c r="K2" s="8" t="s">
        <v>9</v>
      </c>
      <c r="L2" s="8" t="s">
        <v>10</v>
      </c>
      <c r="M2" s="8" t="s">
        <v>11</v>
      </c>
      <c r="N2" s="8"/>
      <c r="O2" s="72"/>
      <c r="P2" s="1"/>
      <c r="R2" s="9"/>
      <c r="S2" s="78">
        <f>SUM(S7:S142)</f>
        <v>0</v>
      </c>
      <c r="T2" s="9">
        <f>SUM(T7:T142)</f>
        <v>0</v>
      </c>
      <c r="U2" s="69">
        <v>106.3</v>
      </c>
      <c r="V2" s="69">
        <v>160.69999999999999</v>
      </c>
      <c r="W2" s="69">
        <v>214.7</v>
      </c>
      <c r="X2" s="69">
        <v>258.7</v>
      </c>
      <c r="Y2" s="69">
        <v>305.7</v>
      </c>
      <c r="Z2" s="69">
        <v>353.7</v>
      </c>
      <c r="AA2" s="69">
        <v>394.3</v>
      </c>
      <c r="AB2" s="69">
        <v>449.7</v>
      </c>
    </row>
    <row r="3" spans="1:28" s="11" customFormat="1" ht="20.100000000000001" customHeight="1" x14ac:dyDescent="0.3">
      <c r="A3" s="129" t="s">
        <v>12</v>
      </c>
      <c r="B3" s="129"/>
      <c r="C3" s="130"/>
      <c r="D3" s="130"/>
      <c r="E3" s="130"/>
      <c r="F3" s="130"/>
      <c r="G3" s="130"/>
      <c r="H3" s="2"/>
      <c r="I3" s="2"/>
      <c r="J3" s="10"/>
      <c r="K3" s="4"/>
      <c r="L3" s="4"/>
      <c r="M3" s="4"/>
      <c r="N3" s="4"/>
      <c r="O3" s="71"/>
      <c r="P3" s="2"/>
      <c r="R3" s="12"/>
      <c r="S3" s="12"/>
      <c r="T3" s="12"/>
      <c r="U3" s="70"/>
      <c r="V3" s="70"/>
      <c r="W3" s="70"/>
      <c r="X3" s="70"/>
      <c r="Y3" s="70"/>
      <c r="Z3" s="70"/>
      <c r="AA3" s="70"/>
      <c r="AB3" s="70"/>
    </row>
    <row r="4" spans="1:28" ht="63.75" customHeight="1" x14ac:dyDescent="0.3">
      <c r="A4" s="131" t="s">
        <v>275</v>
      </c>
      <c r="B4" s="131"/>
      <c r="C4" s="131"/>
      <c r="D4" s="131"/>
      <c r="E4" s="131"/>
      <c r="F4" s="131"/>
      <c r="G4" s="131"/>
      <c r="H4" s="2"/>
      <c r="I4" s="2"/>
      <c r="M4" s="76" t="s">
        <v>272</v>
      </c>
      <c r="N4" s="76"/>
      <c r="O4" s="76"/>
      <c r="P4" s="76"/>
      <c r="Q4" s="76"/>
      <c r="R4" s="76"/>
    </row>
    <row r="5" spans="1:28" ht="36.75" customHeight="1" x14ac:dyDescent="0.3">
      <c r="A5" s="13" t="s">
        <v>13</v>
      </c>
      <c r="B5" s="13" t="s">
        <v>14</v>
      </c>
      <c r="C5" s="14" t="s">
        <v>276</v>
      </c>
      <c r="D5" s="13" t="s">
        <v>15</v>
      </c>
      <c r="E5" s="13" t="s">
        <v>16</v>
      </c>
      <c r="F5" s="13" t="s">
        <v>17</v>
      </c>
      <c r="G5" s="13" t="s">
        <v>18</v>
      </c>
      <c r="H5" s="2"/>
      <c r="I5" s="2"/>
      <c r="P5" s="2"/>
    </row>
    <row r="6" spans="1:28" ht="27.9" customHeight="1" thickBot="1" x14ac:dyDescent="0.35">
      <c r="A6" s="122" t="s">
        <v>19</v>
      </c>
      <c r="B6" s="123"/>
      <c r="C6" s="123"/>
      <c r="D6" s="123"/>
      <c r="E6" s="123"/>
      <c r="F6" s="123"/>
      <c r="G6" s="123"/>
      <c r="H6" s="2"/>
      <c r="I6" s="2"/>
      <c r="P6" s="2"/>
    </row>
    <row r="7" spans="1:28" ht="18.75" customHeight="1" x14ac:dyDescent="0.3">
      <c r="A7" s="15" t="s">
        <v>89</v>
      </c>
      <c r="B7" s="16" t="s">
        <v>90</v>
      </c>
      <c r="C7" s="17">
        <f>IF($F$146=1,J7+U7,IF($F$146=2,J7+V7,IF($F$146=3,J7+W7,IF($F$146=4,J7+X7,IF($F$146=5,J7+Y7,IF($F$146=6,J7+Z7,IF($F$146=7,J7+AA7,IF($F$146=8,J7+AB7,J7))))))))</f>
        <v>0.66</v>
      </c>
      <c r="D7" s="18">
        <v>0</v>
      </c>
      <c r="E7" s="19">
        <v>23</v>
      </c>
      <c r="F7" s="20">
        <f t="shared" ref="F7:F11" si="0">(D7*E7)</f>
        <v>0</v>
      </c>
      <c r="G7" s="21">
        <f>SUM(C7*D7*E7)</f>
        <v>0</v>
      </c>
      <c r="H7" s="2">
        <v>0</v>
      </c>
      <c r="I7" s="2">
        <v>0</v>
      </c>
      <c r="J7" s="10">
        <v>0.66</v>
      </c>
      <c r="K7" s="22">
        <v>0.4</v>
      </c>
      <c r="L7" s="22">
        <v>0.2</v>
      </c>
      <c r="M7" s="22">
        <v>0.21</v>
      </c>
      <c r="N7" s="22">
        <v>2484</v>
      </c>
      <c r="O7" s="71">
        <f>ROUND(1.968/(N7/E7),3)</f>
        <v>1.7999999999999999E-2</v>
      </c>
      <c r="P7" s="2">
        <f>K7*L7*M7</f>
        <v>1.6800000000000002E-2</v>
      </c>
      <c r="Q7" s="23">
        <v>0.89100000000000001</v>
      </c>
      <c r="R7" s="12">
        <f>Q7*D7</f>
        <v>0</v>
      </c>
      <c r="S7" s="12">
        <f>D7*O7</f>
        <v>0</v>
      </c>
      <c r="T7" s="12">
        <f>(J7+U7)*D7*E7</f>
        <v>0</v>
      </c>
      <c r="U7" s="70">
        <f>ROUND((U$2/($N7*U$1)),2)</f>
        <v>0.04</v>
      </c>
      <c r="V7" s="70">
        <f t="shared" ref="V7:AB23" si="1">ROUND((V$2/($N7*V$1)),2)</f>
        <v>0.03</v>
      </c>
      <c r="W7" s="70">
        <f t="shared" si="1"/>
        <v>0.03</v>
      </c>
      <c r="X7" s="70">
        <f t="shared" si="1"/>
        <v>0.03</v>
      </c>
      <c r="Y7" s="70">
        <f t="shared" si="1"/>
        <v>0.02</v>
      </c>
      <c r="Z7" s="70">
        <f t="shared" si="1"/>
        <v>0.02</v>
      </c>
      <c r="AA7" s="70">
        <f t="shared" si="1"/>
        <v>0.02</v>
      </c>
      <c r="AB7" s="70">
        <f t="shared" si="1"/>
        <v>0.02</v>
      </c>
    </row>
    <row r="8" spans="1:28" ht="18.75" customHeight="1" x14ac:dyDescent="0.3">
      <c r="A8" s="24" t="s">
        <v>91</v>
      </c>
      <c r="B8" s="25" t="s">
        <v>92</v>
      </c>
      <c r="C8" s="17">
        <f>IF($F$146=1,J8+U8,IF($F$146=2,J8+V8,IF($F$146=3,J8+W8,IF($F$146=4,J8+X8,IF($F$146=5,J8+Y8,IF($F$146=6,J8+Z8,IF($F$146=7,J8+AA8,IF($F$146=8,J8+AB8,J8))))))))</f>
        <v>2.2400000000000002</v>
      </c>
      <c r="D8" s="26">
        <v>0</v>
      </c>
      <c r="E8" s="27">
        <v>11</v>
      </c>
      <c r="F8" s="28">
        <f t="shared" si="0"/>
        <v>0</v>
      </c>
      <c r="G8" s="29">
        <f t="shared" ref="G8:G11" si="2">SUM(C8*D8*E8)</f>
        <v>0</v>
      </c>
      <c r="H8" s="2">
        <v>0</v>
      </c>
      <c r="I8" s="2">
        <v>0</v>
      </c>
      <c r="J8" s="10">
        <v>2.2400000000000002</v>
      </c>
      <c r="K8" s="22">
        <v>0.4</v>
      </c>
      <c r="L8" s="22">
        <v>0.2</v>
      </c>
      <c r="M8" s="22">
        <v>0.21</v>
      </c>
      <c r="N8" s="22">
        <v>1188</v>
      </c>
      <c r="O8" s="71">
        <f t="shared" ref="O8:O69" si="3">ROUND(1.968/(N8/E8),3)</f>
        <v>1.7999999999999999E-2</v>
      </c>
      <c r="P8" s="2">
        <f>K8*L8*M8</f>
        <v>1.6800000000000002E-2</v>
      </c>
      <c r="Q8" s="23">
        <v>1.9359999999999999</v>
      </c>
      <c r="R8" s="12">
        <f>Q8*D8</f>
        <v>0</v>
      </c>
      <c r="S8" s="12">
        <f t="shared" ref="S8:S69" si="4">D8*O8</f>
        <v>0</v>
      </c>
      <c r="T8" s="12">
        <f t="shared" ref="T8:T71" si="5">(J8+U8)*D8*E8</f>
        <v>0</v>
      </c>
      <c r="U8" s="70">
        <f t="shared" ref="U8:AB24" si="6">ROUND((U$2/($N8*U$1)),2)</f>
        <v>0.09</v>
      </c>
      <c r="V8" s="70">
        <f t="shared" si="1"/>
        <v>7.0000000000000007E-2</v>
      </c>
      <c r="W8" s="70">
        <f t="shared" si="1"/>
        <v>0.06</v>
      </c>
      <c r="X8" s="70">
        <f t="shared" si="1"/>
        <v>0.05</v>
      </c>
      <c r="Y8" s="70">
        <f t="shared" si="1"/>
        <v>0.05</v>
      </c>
      <c r="Z8" s="70">
        <f t="shared" si="1"/>
        <v>0.05</v>
      </c>
      <c r="AA8" s="70">
        <f t="shared" si="1"/>
        <v>0.05</v>
      </c>
      <c r="AB8" s="70">
        <f t="shared" si="1"/>
        <v>0.05</v>
      </c>
    </row>
    <row r="9" spans="1:28" ht="18.75" customHeight="1" x14ac:dyDescent="0.3">
      <c r="A9" s="24" t="s">
        <v>93</v>
      </c>
      <c r="B9" s="25" t="s">
        <v>94</v>
      </c>
      <c r="C9" s="17">
        <f>IF($F$146=1,J9+U9,IF($F$146=2,J9+V9,IF($F$146=3,J9+W9,IF($F$146=4,J9+X9,IF($F$146=5,J9+Y9,IF($F$146=6,J9+Z9,IF($F$146=7,J9+AA9,IF($F$146=8,J9+AB9,J9))))))))</f>
        <v>0.98</v>
      </c>
      <c r="D9" s="26">
        <v>0</v>
      </c>
      <c r="E9" s="27">
        <v>38</v>
      </c>
      <c r="F9" s="28">
        <f t="shared" si="0"/>
        <v>0</v>
      </c>
      <c r="G9" s="29">
        <f t="shared" si="2"/>
        <v>0</v>
      </c>
      <c r="H9" s="2">
        <v>0</v>
      </c>
      <c r="I9" s="2">
        <v>0</v>
      </c>
      <c r="J9" s="10">
        <v>0.98</v>
      </c>
      <c r="K9" s="22">
        <v>0.4</v>
      </c>
      <c r="L9" s="22">
        <v>0.2</v>
      </c>
      <c r="M9" s="22">
        <v>0.21</v>
      </c>
      <c r="N9" s="22">
        <v>4104</v>
      </c>
      <c r="O9" s="71">
        <f t="shared" si="3"/>
        <v>1.7999999999999999E-2</v>
      </c>
      <c r="P9" s="2">
        <f>K9*L9*M9</f>
        <v>1.6800000000000002E-2</v>
      </c>
      <c r="Q9" s="23">
        <v>1.786</v>
      </c>
      <c r="R9" s="12">
        <f>Q9*D9</f>
        <v>0</v>
      </c>
      <c r="S9" s="12">
        <f t="shared" si="4"/>
        <v>0</v>
      </c>
      <c r="T9" s="12">
        <f t="shared" si="5"/>
        <v>0</v>
      </c>
      <c r="U9" s="70">
        <f t="shared" si="6"/>
        <v>0.03</v>
      </c>
      <c r="V9" s="70">
        <f t="shared" si="1"/>
        <v>0.02</v>
      </c>
      <c r="W9" s="70">
        <f t="shared" si="1"/>
        <v>0.02</v>
      </c>
      <c r="X9" s="70">
        <f t="shared" si="1"/>
        <v>0.02</v>
      </c>
      <c r="Y9" s="70">
        <f t="shared" si="1"/>
        <v>0.01</v>
      </c>
      <c r="Z9" s="70">
        <f t="shared" si="1"/>
        <v>0.01</v>
      </c>
      <c r="AA9" s="70">
        <f t="shared" si="1"/>
        <v>0.01</v>
      </c>
      <c r="AB9" s="70">
        <f t="shared" si="1"/>
        <v>0.01</v>
      </c>
    </row>
    <row r="10" spans="1:28" ht="18.75" customHeight="1" x14ac:dyDescent="0.3">
      <c r="A10" s="24" t="s">
        <v>95</v>
      </c>
      <c r="B10" s="25" t="s">
        <v>96</v>
      </c>
      <c r="C10" s="17">
        <f>IF($F$146=1,J10+U10,IF($F$146=2,J10+V10,IF($F$146=3,J10+W10,IF($F$146=4,J10+X10,IF($F$146=5,J10+Y10,IF($F$146=6,J10+Z10,IF($F$146=7,J10+AA10,IF($F$146=8,J10+AB10,J10))))))))</f>
        <v>1.87</v>
      </c>
      <c r="D10" s="26">
        <v>0</v>
      </c>
      <c r="E10" s="27">
        <v>10</v>
      </c>
      <c r="F10" s="28">
        <f t="shared" si="0"/>
        <v>0</v>
      </c>
      <c r="G10" s="29">
        <f t="shared" si="2"/>
        <v>0</v>
      </c>
      <c r="H10" s="2">
        <v>0</v>
      </c>
      <c r="I10" s="2">
        <v>0</v>
      </c>
      <c r="J10" s="10">
        <v>1.87</v>
      </c>
      <c r="K10" s="22">
        <v>0.4</v>
      </c>
      <c r="L10" s="22">
        <v>0.25</v>
      </c>
      <c r="M10" s="22">
        <v>0.32</v>
      </c>
      <c r="N10" s="22">
        <v>540</v>
      </c>
      <c r="O10" s="71">
        <f t="shared" si="3"/>
        <v>3.5999999999999997E-2</v>
      </c>
      <c r="P10" s="2">
        <f>K10*L10*M10</f>
        <v>3.2000000000000001E-2</v>
      </c>
      <c r="Q10" s="23">
        <v>1.85</v>
      </c>
      <c r="R10" s="12">
        <f>Q10*D10</f>
        <v>0</v>
      </c>
      <c r="S10" s="12">
        <f t="shared" si="4"/>
        <v>0</v>
      </c>
      <c r="T10" s="12">
        <f t="shared" si="5"/>
        <v>0</v>
      </c>
      <c r="U10" s="70">
        <f t="shared" si="6"/>
        <v>0.2</v>
      </c>
      <c r="V10" s="70">
        <f t="shared" si="1"/>
        <v>0.15</v>
      </c>
      <c r="W10" s="70">
        <f t="shared" si="1"/>
        <v>0.13</v>
      </c>
      <c r="X10" s="70">
        <f t="shared" si="1"/>
        <v>0.12</v>
      </c>
      <c r="Y10" s="70">
        <f t="shared" si="1"/>
        <v>0.11</v>
      </c>
      <c r="Z10" s="70">
        <f t="shared" si="1"/>
        <v>0.11</v>
      </c>
      <c r="AA10" s="70">
        <f t="shared" si="1"/>
        <v>0.1</v>
      </c>
      <c r="AB10" s="70">
        <f t="shared" si="1"/>
        <v>0.1</v>
      </c>
    </row>
    <row r="11" spans="1:28" ht="18.75" customHeight="1" x14ac:dyDescent="0.3">
      <c r="A11" s="30" t="s">
        <v>97</v>
      </c>
      <c r="B11" s="31" t="s">
        <v>98</v>
      </c>
      <c r="C11" s="17">
        <f>IF($F$146=1,J11+U11,IF($F$146=2,J11+V11,IF($F$146=3,J11+W11,IF($F$146=4,J11+X11,IF($F$146=5,J11+Y11,IF($F$146=6,J11+Z11,IF($F$146=7,J11+AA11,IF($F$146=8,J11+AB11,J11))))))))</f>
        <v>1.71</v>
      </c>
      <c r="D11" s="32">
        <v>0</v>
      </c>
      <c r="E11" s="33">
        <v>10</v>
      </c>
      <c r="F11" s="34">
        <f t="shared" si="0"/>
        <v>0</v>
      </c>
      <c r="G11" s="35">
        <f t="shared" si="2"/>
        <v>0</v>
      </c>
      <c r="H11" s="2">
        <v>0</v>
      </c>
      <c r="I11" s="2">
        <v>0</v>
      </c>
      <c r="J11" s="10">
        <v>1.71</v>
      </c>
      <c r="K11" s="22">
        <v>0.4</v>
      </c>
      <c r="L11" s="22">
        <v>0.25</v>
      </c>
      <c r="M11" s="22">
        <v>0.32</v>
      </c>
      <c r="N11" s="22">
        <v>540</v>
      </c>
      <c r="O11" s="71">
        <f t="shared" si="3"/>
        <v>3.5999999999999997E-2</v>
      </c>
      <c r="P11" s="2">
        <f>K11*L11*M11</f>
        <v>3.2000000000000001E-2</v>
      </c>
      <c r="Q11" s="23">
        <v>1.83</v>
      </c>
      <c r="R11" s="12">
        <f>Q11*D11</f>
        <v>0</v>
      </c>
      <c r="S11" s="12">
        <f t="shared" si="4"/>
        <v>0</v>
      </c>
      <c r="T11" s="12">
        <f t="shared" si="5"/>
        <v>0</v>
      </c>
      <c r="U11" s="70">
        <f t="shared" si="6"/>
        <v>0.2</v>
      </c>
      <c r="V11" s="70">
        <f t="shared" si="1"/>
        <v>0.15</v>
      </c>
      <c r="W11" s="70">
        <f t="shared" si="1"/>
        <v>0.13</v>
      </c>
      <c r="X11" s="70">
        <f t="shared" si="1"/>
        <v>0.12</v>
      </c>
      <c r="Y11" s="70">
        <f t="shared" si="1"/>
        <v>0.11</v>
      </c>
      <c r="Z11" s="70">
        <f t="shared" si="1"/>
        <v>0.11</v>
      </c>
      <c r="AA11" s="70">
        <f t="shared" si="1"/>
        <v>0.1</v>
      </c>
      <c r="AB11" s="70">
        <f t="shared" si="1"/>
        <v>0.1</v>
      </c>
    </row>
    <row r="12" spans="1:28" ht="27.9" customHeight="1" thickBot="1" x14ac:dyDescent="0.35">
      <c r="A12" s="122" t="s">
        <v>20</v>
      </c>
      <c r="B12" s="123"/>
      <c r="C12" s="123"/>
      <c r="D12" s="123"/>
      <c r="E12" s="123"/>
      <c r="F12" s="123"/>
      <c r="G12" s="123"/>
      <c r="H12" s="2"/>
      <c r="I12" s="2"/>
      <c r="K12" s="22"/>
      <c r="L12" s="22"/>
      <c r="M12" s="22"/>
      <c r="N12" s="22"/>
      <c r="P12" s="2"/>
      <c r="Q12" s="23"/>
    </row>
    <row r="13" spans="1:28" ht="18.75" customHeight="1" x14ac:dyDescent="0.3">
      <c r="A13" s="24" t="s">
        <v>99</v>
      </c>
      <c r="B13" s="25" t="s">
        <v>100</v>
      </c>
      <c r="C13" s="17">
        <f t="shared" ref="C13:C20" si="7">IF($F$146=1,J13+U13,IF($F$146=2,J13+V13,IF($F$146=3,J13+W13,IF($F$146=4,J13+X13,IF($F$146=5,J13+Y13,IF($F$146=6,J13+Z13,IF($F$146=7,J13+AA13,IF($F$146=8,J13+AB13,J13))))))))</f>
        <v>0.51</v>
      </c>
      <c r="D13" s="26">
        <v>0</v>
      </c>
      <c r="E13" s="27">
        <v>112</v>
      </c>
      <c r="F13" s="28">
        <f t="shared" ref="F13" si="8">(D13*E13)</f>
        <v>0</v>
      </c>
      <c r="G13" s="29">
        <f t="shared" ref="G13:G20" si="9">SUM(C13*D13*E13)</f>
        <v>0</v>
      </c>
      <c r="H13" s="2">
        <v>0</v>
      </c>
      <c r="I13" s="2">
        <v>0</v>
      </c>
      <c r="J13" s="10">
        <v>0.51</v>
      </c>
      <c r="K13" s="22">
        <v>0.4</v>
      </c>
      <c r="L13" s="22">
        <v>0.2</v>
      </c>
      <c r="M13" s="22">
        <v>0.21</v>
      </c>
      <c r="N13" s="22">
        <v>12096</v>
      </c>
      <c r="O13" s="71">
        <f t="shared" si="3"/>
        <v>1.7999999999999999E-2</v>
      </c>
      <c r="P13" s="2">
        <f t="shared" ref="P13:P20" si="10">K13*L13*M13</f>
        <v>1.6800000000000002E-2</v>
      </c>
      <c r="Q13" s="23">
        <v>1.1000000000000001</v>
      </c>
      <c r="R13" s="12">
        <f>Q13*D13</f>
        <v>0</v>
      </c>
      <c r="S13" s="12">
        <f t="shared" si="4"/>
        <v>0</v>
      </c>
      <c r="T13" s="12">
        <f t="shared" si="5"/>
        <v>0</v>
      </c>
      <c r="U13" s="70">
        <f t="shared" si="6"/>
        <v>0.01</v>
      </c>
      <c r="V13" s="70">
        <f t="shared" si="1"/>
        <v>0.01</v>
      </c>
      <c r="W13" s="70">
        <f t="shared" si="1"/>
        <v>0.01</v>
      </c>
      <c r="X13" s="70">
        <f t="shared" si="1"/>
        <v>0.01</v>
      </c>
      <c r="Y13" s="70">
        <f t="shared" si="1"/>
        <v>0.01</v>
      </c>
      <c r="Z13" s="70">
        <f t="shared" si="1"/>
        <v>0</v>
      </c>
      <c r="AA13" s="70">
        <f t="shared" si="1"/>
        <v>0</v>
      </c>
      <c r="AB13" s="70">
        <f t="shared" si="1"/>
        <v>0</v>
      </c>
    </row>
    <row r="14" spans="1:28" s="11" customFormat="1" ht="18.75" customHeight="1" x14ac:dyDescent="0.3">
      <c r="A14" s="27" t="s">
        <v>101</v>
      </c>
      <c r="B14" s="25" t="s">
        <v>102</v>
      </c>
      <c r="C14" s="17">
        <f t="shared" si="7"/>
        <v>0.36</v>
      </c>
      <c r="D14" s="36">
        <v>0</v>
      </c>
      <c r="E14" s="27">
        <v>108</v>
      </c>
      <c r="F14" s="28">
        <f>(E14*D14)</f>
        <v>0</v>
      </c>
      <c r="G14" s="29">
        <f t="shared" si="9"/>
        <v>0</v>
      </c>
      <c r="H14" s="2">
        <v>0</v>
      </c>
      <c r="I14" s="2">
        <v>0</v>
      </c>
      <c r="J14" s="10">
        <v>0.36</v>
      </c>
      <c r="K14" s="22">
        <v>0.4</v>
      </c>
      <c r="L14" s="22">
        <v>0.25</v>
      </c>
      <c r="M14" s="22">
        <v>0.32</v>
      </c>
      <c r="N14" s="22">
        <v>5832</v>
      </c>
      <c r="O14" s="71">
        <f t="shared" si="3"/>
        <v>3.5999999999999997E-2</v>
      </c>
      <c r="P14" s="2">
        <f t="shared" si="10"/>
        <v>3.2000000000000001E-2</v>
      </c>
      <c r="Q14" s="23">
        <v>3.85</v>
      </c>
      <c r="R14" s="12">
        <f t="shared" ref="R14:R20" si="11">D14*Q14</f>
        <v>0</v>
      </c>
      <c r="S14" s="12">
        <f t="shared" si="4"/>
        <v>0</v>
      </c>
      <c r="T14" s="12">
        <f t="shared" si="5"/>
        <v>0</v>
      </c>
      <c r="U14" s="70">
        <f t="shared" si="6"/>
        <v>0.02</v>
      </c>
      <c r="V14" s="70">
        <f t="shared" si="1"/>
        <v>0.01</v>
      </c>
      <c r="W14" s="70">
        <f t="shared" si="1"/>
        <v>0.01</v>
      </c>
      <c r="X14" s="70">
        <f t="shared" si="1"/>
        <v>0.01</v>
      </c>
      <c r="Y14" s="70">
        <f t="shared" si="1"/>
        <v>0.01</v>
      </c>
      <c r="Z14" s="70">
        <f t="shared" si="1"/>
        <v>0.01</v>
      </c>
      <c r="AA14" s="70">
        <f t="shared" si="1"/>
        <v>0.01</v>
      </c>
      <c r="AB14" s="70">
        <f t="shared" si="1"/>
        <v>0.01</v>
      </c>
    </row>
    <row r="15" spans="1:28" ht="18.75" customHeight="1" x14ac:dyDescent="0.3">
      <c r="A15" s="27" t="s">
        <v>103</v>
      </c>
      <c r="B15" s="25" t="s">
        <v>104</v>
      </c>
      <c r="C15" s="17">
        <f t="shared" si="7"/>
        <v>0.3</v>
      </c>
      <c r="D15" s="36">
        <v>0</v>
      </c>
      <c r="E15" s="27">
        <v>120</v>
      </c>
      <c r="F15" s="28">
        <f>(E15*D15)</f>
        <v>0</v>
      </c>
      <c r="G15" s="29">
        <f t="shared" si="9"/>
        <v>0</v>
      </c>
      <c r="H15" s="2">
        <v>0</v>
      </c>
      <c r="I15" s="2">
        <v>0</v>
      </c>
      <c r="J15" s="10">
        <v>0.3</v>
      </c>
      <c r="K15" s="22">
        <v>0.4</v>
      </c>
      <c r="L15" s="22">
        <v>0.2</v>
      </c>
      <c r="M15" s="22">
        <v>0.21</v>
      </c>
      <c r="N15" s="22">
        <v>6840</v>
      </c>
      <c r="O15" s="71">
        <f t="shared" si="3"/>
        <v>3.5000000000000003E-2</v>
      </c>
      <c r="P15" s="2">
        <f t="shared" si="10"/>
        <v>1.6800000000000002E-2</v>
      </c>
      <c r="Q15" s="23">
        <v>2</v>
      </c>
      <c r="R15" s="12">
        <f t="shared" si="11"/>
        <v>0</v>
      </c>
      <c r="S15" s="12">
        <f t="shared" si="4"/>
        <v>0</v>
      </c>
      <c r="T15" s="12">
        <f t="shared" si="5"/>
        <v>0</v>
      </c>
      <c r="U15" s="70">
        <f t="shared" si="6"/>
        <v>0.02</v>
      </c>
      <c r="V15" s="70">
        <f t="shared" si="1"/>
        <v>0.01</v>
      </c>
      <c r="W15" s="70">
        <f t="shared" si="1"/>
        <v>0.01</v>
      </c>
      <c r="X15" s="70">
        <f t="shared" si="1"/>
        <v>0.01</v>
      </c>
      <c r="Y15" s="70">
        <f t="shared" si="1"/>
        <v>0.01</v>
      </c>
      <c r="Z15" s="70">
        <f t="shared" si="1"/>
        <v>0.01</v>
      </c>
      <c r="AA15" s="70">
        <f t="shared" si="1"/>
        <v>0.01</v>
      </c>
      <c r="AB15" s="70">
        <f t="shared" si="1"/>
        <v>0.01</v>
      </c>
    </row>
    <row r="16" spans="1:28" s="5" customFormat="1" ht="18.75" customHeight="1" x14ac:dyDescent="0.3">
      <c r="A16" s="33" t="s">
        <v>105</v>
      </c>
      <c r="B16" s="31" t="s">
        <v>106</v>
      </c>
      <c r="C16" s="17">
        <f t="shared" si="7"/>
        <v>0.61</v>
      </c>
      <c r="D16" s="37">
        <v>0</v>
      </c>
      <c r="E16" s="33">
        <v>45</v>
      </c>
      <c r="F16" s="34">
        <f>(E16*D16)</f>
        <v>0</v>
      </c>
      <c r="G16" s="35">
        <f t="shared" si="9"/>
        <v>0</v>
      </c>
      <c r="H16" s="2">
        <v>0</v>
      </c>
      <c r="I16" s="2">
        <v>0</v>
      </c>
      <c r="J16" s="10">
        <v>0.61</v>
      </c>
      <c r="K16" s="22">
        <v>0.4</v>
      </c>
      <c r="L16" s="22">
        <v>0.25</v>
      </c>
      <c r="M16" s="22">
        <v>0.32</v>
      </c>
      <c r="N16" s="22">
        <v>2565</v>
      </c>
      <c r="O16" s="71">
        <f t="shared" si="3"/>
        <v>3.5000000000000003E-2</v>
      </c>
      <c r="P16" s="2">
        <f t="shared" si="10"/>
        <v>3.2000000000000001E-2</v>
      </c>
      <c r="Q16" s="23">
        <v>3.8</v>
      </c>
      <c r="R16" s="12">
        <f t="shared" si="11"/>
        <v>0</v>
      </c>
      <c r="S16" s="12">
        <f t="shared" si="4"/>
        <v>0</v>
      </c>
      <c r="T16" s="12">
        <f t="shared" si="5"/>
        <v>0</v>
      </c>
      <c r="U16" s="70">
        <f t="shared" si="6"/>
        <v>0.04</v>
      </c>
      <c r="V16" s="70">
        <f t="shared" si="1"/>
        <v>0.03</v>
      </c>
      <c r="W16" s="70">
        <f t="shared" si="1"/>
        <v>0.03</v>
      </c>
      <c r="X16" s="70">
        <f t="shared" si="1"/>
        <v>0.03</v>
      </c>
      <c r="Y16" s="70">
        <f t="shared" si="1"/>
        <v>0.02</v>
      </c>
      <c r="Z16" s="70">
        <f t="shared" si="1"/>
        <v>0.02</v>
      </c>
      <c r="AA16" s="70">
        <f t="shared" si="1"/>
        <v>0.02</v>
      </c>
      <c r="AB16" s="70">
        <f t="shared" si="1"/>
        <v>0.02</v>
      </c>
    </row>
    <row r="17" spans="1:28" s="5" customFormat="1" ht="18.75" customHeight="1" x14ac:dyDescent="0.3">
      <c r="A17" s="33" t="s">
        <v>107</v>
      </c>
      <c r="B17" s="31" t="s">
        <v>108</v>
      </c>
      <c r="C17" s="17">
        <f t="shared" si="7"/>
        <v>0.35</v>
      </c>
      <c r="D17" s="37">
        <v>0</v>
      </c>
      <c r="E17" s="33">
        <v>288</v>
      </c>
      <c r="F17" s="34">
        <f>(E17*D17)</f>
        <v>0</v>
      </c>
      <c r="G17" s="35">
        <f t="shared" si="9"/>
        <v>0</v>
      </c>
      <c r="H17" s="2">
        <v>0</v>
      </c>
      <c r="I17" s="2">
        <v>0</v>
      </c>
      <c r="J17" s="10">
        <v>0.35</v>
      </c>
      <c r="K17" s="22">
        <v>0.4</v>
      </c>
      <c r="L17" s="22">
        <v>0.2</v>
      </c>
      <c r="M17" s="22">
        <v>0.21</v>
      </c>
      <c r="N17" s="22">
        <v>5184</v>
      </c>
      <c r="O17" s="71">
        <f t="shared" si="3"/>
        <v>0.109</v>
      </c>
      <c r="P17" s="2">
        <f t="shared" si="10"/>
        <v>1.6800000000000002E-2</v>
      </c>
      <c r="Q17" s="23">
        <v>2.1</v>
      </c>
      <c r="R17" s="12">
        <f t="shared" si="11"/>
        <v>0</v>
      </c>
      <c r="S17" s="12">
        <f t="shared" si="4"/>
        <v>0</v>
      </c>
      <c r="T17" s="12">
        <f t="shared" si="5"/>
        <v>0</v>
      </c>
      <c r="U17" s="70">
        <f t="shared" si="6"/>
        <v>0.02</v>
      </c>
      <c r="V17" s="70">
        <f t="shared" si="1"/>
        <v>0.02</v>
      </c>
      <c r="W17" s="70">
        <f t="shared" si="1"/>
        <v>0.01</v>
      </c>
      <c r="X17" s="70">
        <f t="shared" si="1"/>
        <v>0.01</v>
      </c>
      <c r="Y17" s="70">
        <f t="shared" si="1"/>
        <v>0.01</v>
      </c>
      <c r="Z17" s="70">
        <f t="shared" si="1"/>
        <v>0.01</v>
      </c>
      <c r="AA17" s="70">
        <f t="shared" si="1"/>
        <v>0.01</v>
      </c>
      <c r="AB17" s="70">
        <f t="shared" si="1"/>
        <v>0.01</v>
      </c>
    </row>
    <row r="18" spans="1:28" s="11" customFormat="1" ht="18.75" customHeight="1" x14ac:dyDescent="0.3">
      <c r="A18" s="27" t="s">
        <v>109</v>
      </c>
      <c r="B18" s="38" t="s">
        <v>110</v>
      </c>
      <c r="C18" s="17">
        <f t="shared" si="7"/>
        <v>2.58</v>
      </c>
      <c r="D18" s="36">
        <v>0</v>
      </c>
      <c r="E18" s="27">
        <v>30</v>
      </c>
      <c r="F18" s="27">
        <f>D18*E18</f>
        <v>0</v>
      </c>
      <c r="G18" s="29">
        <f t="shared" si="9"/>
        <v>0</v>
      </c>
      <c r="H18" s="2">
        <v>0</v>
      </c>
      <c r="I18" s="2">
        <v>0</v>
      </c>
      <c r="J18" s="10">
        <v>2.58</v>
      </c>
      <c r="K18" s="22">
        <v>0.4</v>
      </c>
      <c r="L18" s="22">
        <v>0.25</v>
      </c>
      <c r="M18" s="22">
        <v>0.32</v>
      </c>
      <c r="N18" s="22">
        <v>1620</v>
      </c>
      <c r="O18" s="71">
        <f t="shared" si="3"/>
        <v>3.5999999999999997E-2</v>
      </c>
      <c r="P18" s="2">
        <f t="shared" si="10"/>
        <v>3.2000000000000001E-2</v>
      </c>
      <c r="Q18" s="23">
        <v>3.1</v>
      </c>
      <c r="R18" s="12">
        <f t="shared" si="11"/>
        <v>0</v>
      </c>
      <c r="S18" s="12">
        <f t="shared" si="4"/>
        <v>0</v>
      </c>
      <c r="T18" s="12">
        <f t="shared" si="5"/>
        <v>0</v>
      </c>
      <c r="U18" s="70">
        <f t="shared" si="6"/>
        <v>7.0000000000000007E-2</v>
      </c>
      <c r="V18" s="70">
        <f t="shared" si="1"/>
        <v>0.05</v>
      </c>
      <c r="W18" s="70">
        <f t="shared" si="1"/>
        <v>0.04</v>
      </c>
      <c r="X18" s="70">
        <f t="shared" si="1"/>
        <v>0.04</v>
      </c>
      <c r="Y18" s="70">
        <f t="shared" si="1"/>
        <v>0.04</v>
      </c>
      <c r="Z18" s="70">
        <f t="shared" si="1"/>
        <v>0.04</v>
      </c>
      <c r="AA18" s="70">
        <f t="shared" si="1"/>
        <v>0.03</v>
      </c>
      <c r="AB18" s="70">
        <f t="shared" si="1"/>
        <v>0.03</v>
      </c>
    </row>
    <row r="19" spans="1:28" s="11" customFormat="1" ht="18.75" customHeight="1" x14ac:dyDescent="0.3">
      <c r="A19" s="27" t="s">
        <v>111</v>
      </c>
      <c r="B19" s="25" t="s">
        <v>112</v>
      </c>
      <c r="C19" s="17">
        <f t="shared" si="7"/>
        <v>0.68</v>
      </c>
      <c r="D19" s="36">
        <v>0</v>
      </c>
      <c r="E19" s="27">
        <v>45</v>
      </c>
      <c r="F19" s="28">
        <f>(E19*D19)</f>
        <v>0</v>
      </c>
      <c r="G19" s="29">
        <f t="shared" si="9"/>
        <v>0</v>
      </c>
      <c r="H19" s="2">
        <v>0</v>
      </c>
      <c r="I19" s="2">
        <v>0</v>
      </c>
      <c r="J19" s="10">
        <v>0.68</v>
      </c>
      <c r="K19" s="22">
        <v>0.4</v>
      </c>
      <c r="L19" s="22">
        <v>0.2</v>
      </c>
      <c r="M19" s="22">
        <v>0.21</v>
      </c>
      <c r="N19" s="22">
        <v>4860</v>
      </c>
      <c r="O19" s="71">
        <f t="shared" si="3"/>
        <v>1.7999999999999999E-2</v>
      </c>
      <c r="P19" s="2">
        <f t="shared" si="10"/>
        <v>1.6800000000000002E-2</v>
      </c>
      <c r="Q19" s="23">
        <v>2</v>
      </c>
      <c r="R19" s="12">
        <f t="shared" si="11"/>
        <v>0</v>
      </c>
      <c r="S19" s="12">
        <f t="shared" si="4"/>
        <v>0</v>
      </c>
      <c r="T19" s="12">
        <f t="shared" si="5"/>
        <v>0</v>
      </c>
      <c r="U19" s="70">
        <f t="shared" si="6"/>
        <v>0.02</v>
      </c>
      <c r="V19" s="70">
        <f t="shared" si="1"/>
        <v>0.02</v>
      </c>
      <c r="W19" s="70">
        <f t="shared" si="1"/>
        <v>0.01</v>
      </c>
      <c r="X19" s="70">
        <f t="shared" si="1"/>
        <v>0.01</v>
      </c>
      <c r="Y19" s="70">
        <f t="shared" si="1"/>
        <v>0.01</v>
      </c>
      <c r="Z19" s="70">
        <f t="shared" si="1"/>
        <v>0.01</v>
      </c>
      <c r="AA19" s="70">
        <f t="shared" si="1"/>
        <v>0.01</v>
      </c>
      <c r="AB19" s="70">
        <f t="shared" si="1"/>
        <v>0.01</v>
      </c>
    </row>
    <row r="20" spans="1:28" ht="18.75" customHeight="1" x14ac:dyDescent="0.3">
      <c r="A20" s="27" t="s">
        <v>113</v>
      </c>
      <c r="B20" s="25" t="s">
        <v>114</v>
      </c>
      <c r="C20" s="17">
        <f t="shared" si="7"/>
        <v>0.56000000000000005</v>
      </c>
      <c r="D20" s="36">
        <v>0</v>
      </c>
      <c r="E20" s="27">
        <v>34</v>
      </c>
      <c r="F20" s="28">
        <f>(E20*D20)</f>
        <v>0</v>
      </c>
      <c r="G20" s="29">
        <f t="shared" si="9"/>
        <v>0</v>
      </c>
      <c r="H20" s="2">
        <v>0</v>
      </c>
      <c r="I20" s="2">
        <v>0</v>
      </c>
      <c r="J20" s="10">
        <v>0.56000000000000005</v>
      </c>
      <c r="K20" s="22">
        <v>0.4</v>
      </c>
      <c r="L20" s="22">
        <v>0.2</v>
      </c>
      <c r="M20" s="22">
        <v>0.21</v>
      </c>
      <c r="N20" s="22">
        <v>3672</v>
      </c>
      <c r="O20" s="71">
        <f t="shared" si="3"/>
        <v>1.7999999999999999E-2</v>
      </c>
      <c r="P20" s="2">
        <f t="shared" si="10"/>
        <v>1.6800000000000002E-2</v>
      </c>
      <c r="Q20" s="23">
        <v>1.7</v>
      </c>
      <c r="R20" s="12">
        <f t="shared" si="11"/>
        <v>0</v>
      </c>
      <c r="S20" s="12">
        <f t="shared" si="4"/>
        <v>0</v>
      </c>
      <c r="T20" s="12">
        <f t="shared" si="5"/>
        <v>0</v>
      </c>
      <c r="U20" s="70">
        <f t="shared" si="6"/>
        <v>0.03</v>
      </c>
      <c r="V20" s="70">
        <f t="shared" si="1"/>
        <v>0.02</v>
      </c>
      <c r="W20" s="70">
        <f t="shared" si="1"/>
        <v>0.02</v>
      </c>
      <c r="X20" s="70">
        <f t="shared" si="1"/>
        <v>0.02</v>
      </c>
      <c r="Y20" s="70">
        <f t="shared" si="1"/>
        <v>0.02</v>
      </c>
      <c r="Z20" s="70">
        <f t="shared" si="1"/>
        <v>0.02</v>
      </c>
      <c r="AA20" s="70">
        <f t="shared" si="1"/>
        <v>0.02</v>
      </c>
      <c r="AB20" s="70">
        <f t="shared" si="1"/>
        <v>0.02</v>
      </c>
    </row>
    <row r="21" spans="1:28" ht="27.9" customHeight="1" thickBot="1" x14ac:dyDescent="0.35">
      <c r="A21" s="124" t="s">
        <v>267</v>
      </c>
      <c r="B21" s="124"/>
      <c r="C21" s="124"/>
      <c r="D21" s="124"/>
      <c r="E21" s="124"/>
      <c r="F21" s="124"/>
      <c r="G21" s="124"/>
      <c r="H21" s="2"/>
      <c r="I21" s="2"/>
      <c r="K21" s="22"/>
      <c r="L21" s="22"/>
      <c r="M21" s="22"/>
      <c r="N21" s="22"/>
      <c r="P21" s="2"/>
      <c r="Q21" s="23"/>
      <c r="S21" s="12">
        <f t="shared" si="4"/>
        <v>0</v>
      </c>
      <c r="T21" s="12">
        <f t="shared" si="5"/>
        <v>0</v>
      </c>
    </row>
    <row r="22" spans="1:28" ht="18.75" customHeight="1" x14ac:dyDescent="0.3">
      <c r="A22" s="39" t="s">
        <v>115</v>
      </c>
      <c r="B22" s="40" t="s">
        <v>116</v>
      </c>
      <c r="C22" s="41">
        <f t="shared" ref="C22:C38" si="12">IF($F$146=1,J22+U22,IF($F$146=2,J22+V22,IF($F$146=3,J22+W22,IF($F$146=4,J22+X22,IF($F$146=5,J22+Y22,IF($F$146=6,J22+Z22,IF($F$146=7,J22+AA22,IF($F$146=8,J22+AB22,J22))))))))</f>
        <v>0.48</v>
      </c>
      <c r="D22" s="42">
        <v>0</v>
      </c>
      <c r="E22" s="43">
        <v>240</v>
      </c>
      <c r="F22" s="44">
        <f t="shared" ref="F22:F38" si="13">(D22*E22)</f>
        <v>0</v>
      </c>
      <c r="G22" s="45">
        <f>SUM(C22*D22*E22)</f>
        <v>0</v>
      </c>
      <c r="H22" s="2">
        <v>0</v>
      </c>
      <c r="I22" s="2">
        <v>0</v>
      </c>
      <c r="J22" s="10">
        <v>0.48</v>
      </c>
      <c r="K22" s="22">
        <v>1.24</v>
      </c>
      <c r="L22" s="22">
        <v>0.81</v>
      </c>
      <c r="M22" s="22">
        <v>0.37</v>
      </c>
      <c r="N22" s="22">
        <v>1200</v>
      </c>
      <c r="O22" s="71">
        <f t="shared" si="3"/>
        <v>0.39400000000000002</v>
      </c>
      <c r="P22" s="2">
        <f t="shared" ref="P22:P38" si="14">K22*L22*M22</f>
        <v>0.37162799999999996</v>
      </c>
      <c r="Q22" s="23">
        <v>13.294</v>
      </c>
      <c r="R22" s="12">
        <f t="shared" ref="R22:R38" si="15">Q22*D22</f>
        <v>0</v>
      </c>
      <c r="S22" s="12">
        <f t="shared" si="4"/>
        <v>0</v>
      </c>
      <c r="T22" s="12">
        <f t="shared" si="5"/>
        <v>0</v>
      </c>
      <c r="U22" s="70">
        <f t="shared" si="6"/>
        <v>0.09</v>
      </c>
      <c r="V22" s="70">
        <f t="shared" si="1"/>
        <v>7.0000000000000007E-2</v>
      </c>
      <c r="W22" s="70">
        <f t="shared" si="1"/>
        <v>0.06</v>
      </c>
      <c r="X22" s="70">
        <f t="shared" si="1"/>
        <v>0.05</v>
      </c>
      <c r="Y22" s="70">
        <f t="shared" si="1"/>
        <v>0.05</v>
      </c>
      <c r="Z22" s="70">
        <f t="shared" si="1"/>
        <v>0.05</v>
      </c>
      <c r="AA22" s="70">
        <f t="shared" si="1"/>
        <v>0.05</v>
      </c>
      <c r="AB22" s="70">
        <f t="shared" si="1"/>
        <v>0.05</v>
      </c>
    </row>
    <row r="23" spans="1:28" ht="18.75" customHeight="1" x14ac:dyDescent="0.3">
      <c r="A23" s="24" t="s">
        <v>117</v>
      </c>
      <c r="B23" s="25" t="s">
        <v>118</v>
      </c>
      <c r="C23" s="17">
        <f t="shared" si="12"/>
        <v>0.32</v>
      </c>
      <c r="D23" s="26">
        <v>0</v>
      </c>
      <c r="E23" s="27">
        <v>240</v>
      </c>
      <c r="F23" s="28">
        <f t="shared" si="13"/>
        <v>0</v>
      </c>
      <c r="G23" s="29">
        <f t="shared" ref="G23:G38" si="16">SUM(C23*D23*E23)</f>
        <v>0</v>
      </c>
      <c r="H23" s="2">
        <v>0</v>
      </c>
      <c r="I23" s="2">
        <v>0</v>
      </c>
      <c r="J23" s="10">
        <v>0.32</v>
      </c>
      <c r="K23" s="22">
        <v>1.04</v>
      </c>
      <c r="L23" s="22">
        <v>0.83</v>
      </c>
      <c r="M23" s="22">
        <v>0.34</v>
      </c>
      <c r="N23" s="22">
        <v>1440</v>
      </c>
      <c r="O23" s="71">
        <f t="shared" si="3"/>
        <v>0.32800000000000001</v>
      </c>
      <c r="P23" s="2">
        <f t="shared" si="14"/>
        <v>0.29348800000000003</v>
      </c>
      <c r="Q23" s="23">
        <v>10.054</v>
      </c>
      <c r="R23" s="12">
        <f t="shared" si="15"/>
        <v>0</v>
      </c>
      <c r="S23" s="12">
        <f t="shared" si="4"/>
        <v>0</v>
      </c>
      <c r="T23" s="12">
        <f t="shared" si="5"/>
        <v>0</v>
      </c>
      <c r="U23" s="70">
        <f t="shared" si="6"/>
        <v>7.0000000000000007E-2</v>
      </c>
      <c r="V23" s="70">
        <f t="shared" si="1"/>
        <v>0.06</v>
      </c>
      <c r="W23" s="70">
        <f t="shared" si="1"/>
        <v>0.05</v>
      </c>
      <c r="X23" s="70">
        <f t="shared" si="1"/>
        <v>0.04</v>
      </c>
      <c r="Y23" s="70">
        <f t="shared" si="1"/>
        <v>0.04</v>
      </c>
      <c r="Z23" s="70">
        <f t="shared" si="1"/>
        <v>0.04</v>
      </c>
      <c r="AA23" s="70">
        <f t="shared" si="1"/>
        <v>0.04</v>
      </c>
      <c r="AB23" s="70">
        <f t="shared" si="1"/>
        <v>0.04</v>
      </c>
    </row>
    <row r="24" spans="1:28" ht="18.75" customHeight="1" x14ac:dyDescent="0.3">
      <c r="A24" s="24" t="s">
        <v>119</v>
      </c>
      <c r="B24" s="25" t="s">
        <v>120</v>
      </c>
      <c r="C24" s="17">
        <f t="shared" si="12"/>
        <v>0.32</v>
      </c>
      <c r="D24" s="26">
        <v>0</v>
      </c>
      <c r="E24" s="27">
        <v>300</v>
      </c>
      <c r="F24" s="28">
        <f t="shared" si="13"/>
        <v>0</v>
      </c>
      <c r="G24" s="29">
        <f t="shared" si="16"/>
        <v>0</v>
      </c>
      <c r="H24" s="2">
        <v>0</v>
      </c>
      <c r="I24" s="2">
        <v>0</v>
      </c>
      <c r="J24" s="10">
        <v>0.32</v>
      </c>
      <c r="K24" s="22">
        <v>1.18</v>
      </c>
      <c r="L24" s="22">
        <v>0.78</v>
      </c>
      <c r="M24" s="22">
        <v>0.38</v>
      </c>
      <c r="N24" s="22">
        <v>1500</v>
      </c>
      <c r="O24" s="71">
        <f t="shared" si="3"/>
        <v>0.39400000000000002</v>
      </c>
      <c r="P24" s="2">
        <f t="shared" si="14"/>
        <v>0.34975200000000001</v>
      </c>
      <c r="Q24" s="23">
        <v>14.605</v>
      </c>
      <c r="R24" s="12">
        <f t="shared" si="15"/>
        <v>0</v>
      </c>
      <c r="S24" s="12">
        <f t="shared" si="4"/>
        <v>0</v>
      </c>
      <c r="T24" s="12">
        <f t="shared" si="5"/>
        <v>0</v>
      </c>
      <c r="U24" s="70">
        <f t="shared" si="6"/>
        <v>7.0000000000000007E-2</v>
      </c>
      <c r="V24" s="70">
        <f t="shared" si="6"/>
        <v>0.05</v>
      </c>
      <c r="W24" s="70">
        <f t="shared" si="6"/>
        <v>0.05</v>
      </c>
      <c r="X24" s="70">
        <f t="shared" si="6"/>
        <v>0.04</v>
      </c>
      <c r="Y24" s="70">
        <f t="shared" si="6"/>
        <v>0.04</v>
      </c>
      <c r="Z24" s="70">
        <f t="shared" si="6"/>
        <v>0.04</v>
      </c>
      <c r="AA24" s="70">
        <f t="shared" si="6"/>
        <v>0.04</v>
      </c>
      <c r="AB24" s="70">
        <f t="shared" si="6"/>
        <v>0.04</v>
      </c>
    </row>
    <row r="25" spans="1:28" s="11" customFormat="1" ht="18.75" customHeight="1" x14ac:dyDescent="0.3">
      <c r="A25" s="24" t="s">
        <v>121</v>
      </c>
      <c r="B25" s="25" t="s">
        <v>122</v>
      </c>
      <c r="C25" s="17">
        <f t="shared" si="12"/>
        <v>0.3</v>
      </c>
      <c r="D25" s="26">
        <v>0</v>
      </c>
      <c r="E25" s="27">
        <v>576</v>
      </c>
      <c r="F25" s="28">
        <f t="shared" si="13"/>
        <v>0</v>
      </c>
      <c r="G25" s="29">
        <f t="shared" si="16"/>
        <v>0</v>
      </c>
      <c r="H25" s="2">
        <v>0</v>
      </c>
      <c r="I25" s="2">
        <v>0</v>
      </c>
      <c r="J25" s="10">
        <v>0.3</v>
      </c>
      <c r="K25" s="22">
        <v>1.1000000000000001</v>
      </c>
      <c r="L25" s="22">
        <v>0.82</v>
      </c>
      <c r="M25" s="22">
        <v>0.37</v>
      </c>
      <c r="N25" s="22">
        <v>2880</v>
      </c>
      <c r="O25" s="71">
        <f t="shared" si="3"/>
        <v>0.39400000000000002</v>
      </c>
      <c r="P25" s="2">
        <f t="shared" si="14"/>
        <v>0.33373999999999998</v>
      </c>
      <c r="Q25" s="23">
        <v>15.43</v>
      </c>
      <c r="R25" s="12">
        <f t="shared" si="15"/>
        <v>0</v>
      </c>
      <c r="S25" s="12">
        <f t="shared" si="4"/>
        <v>0</v>
      </c>
      <c r="T25" s="12">
        <f t="shared" si="5"/>
        <v>0</v>
      </c>
      <c r="U25" s="70">
        <f t="shared" ref="U25:AB40" si="17">ROUND((U$2/($N25*U$1)),2)</f>
        <v>0.04</v>
      </c>
      <c r="V25" s="70">
        <f t="shared" si="17"/>
        <v>0.03</v>
      </c>
      <c r="W25" s="70">
        <f t="shared" si="17"/>
        <v>0.02</v>
      </c>
      <c r="X25" s="70">
        <f t="shared" si="17"/>
        <v>0.02</v>
      </c>
      <c r="Y25" s="70">
        <f t="shared" si="17"/>
        <v>0.02</v>
      </c>
      <c r="Z25" s="70">
        <f t="shared" si="17"/>
        <v>0.02</v>
      </c>
      <c r="AA25" s="70">
        <f t="shared" si="17"/>
        <v>0.02</v>
      </c>
      <c r="AB25" s="70">
        <f t="shared" si="17"/>
        <v>0.02</v>
      </c>
    </row>
    <row r="26" spans="1:28" ht="18.75" customHeight="1" x14ac:dyDescent="0.3">
      <c r="A26" s="24" t="s">
        <v>123</v>
      </c>
      <c r="B26" s="25" t="s">
        <v>124</v>
      </c>
      <c r="C26" s="17">
        <f t="shared" si="12"/>
        <v>0.3</v>
      </c>
      <c r="D26" s="26">
        <v>0</v>
      </c>
      <c r="E26" s="27">
        <v>384</v>
      </c>
      <c r="F26" s="28">
        <f t="shared" si="13"/>
        <v>0</v>
      </c>
      <c r="G26" s="29">
        <f t="shared" si="16"/>
        <v>0</v>
      </c>
      <c r="H26" s="2">
        <v>0</v>
      </c>
      <c r="I26" s="2">
        <v>0</v>
      </c>
      <c r="J26" s="10">
        <v>0.3</v>
      </c>
      <c r="K26" s="22">
        <v>1.1599999999999999</v>
      </c>
      <c r="L26" s="22">
        <v>0.56000000000000005</v>
      </c>
      <c r="M26" s="22">
        <v>0.38</v>
      </c>
      <c r="N26" s="22">
        <v>2304</v>
      </c>
      <c r="O26" s="71">
        <f t="shared" si="3"/>
        <v>0.32800000000000001</v>
      </c>
      <c r="P26" s="2">
        <f t="shared" si="14"/>
        <v>0.24684800000000004</v>
      </c>
      <c r="Q26" s="23">
        <v>11.974</v>
      </c>
      <c r="R26" s="12">
        <f t="shared" si="15"/>
        <v>0</v>
      </c>
      <c r="S26" s="12">
        <f t="shared" si="4"/>
        <v>0</v>
      </c>
      <c r="T26" s="12">
        <f t="shared" si="5"/>
        <v>0</v>
      </c>
      <c r="U26" s="70">
        <f t="shared" si="17"/>
        <v>0.05</v>
      </c>
      <c r="V26" s="70">
        <f t="shared" si="17"/>
        <v>0.03</v>
      </c>
      <c r="W26" s="70">
        <f t="shared" si="17"/>
        <v>0.03</v>
      </c>
      <c r="X26" s="70">
        <f t="shared" si="17"/>
        <v>0.03</v>
      </c>
      <c r="Y26" s="70">
        <f t="shared" si="17"/>
        <v>0.03</v>
      </c>
      <c r="Z26" s="70">
        <f t="shared" si="17"/>
        <v>0.03</v>
      </c>
      <c r="AA26" s="70">
        <f t="shared" si="17"/>
        <v>0.02</v>
      </c>
      <c r="AB26" s="70">
        <f t="shared" si="17"/>
        <v>0.02</v>
      </c>
    </row>
    <row r="27" spans="1:28" ht="18.75" customHeight="1" x14ac:dyDescent="0.3">
      <c r="A27" s="24" t="s">
        <v>125</v>
      </c>
      <c r="B27" s="25" t="s">
        <v>126</v>
      </c>
      <c r="C27" s="17">
        <f t="shared" si="12"/>
        <v>0.38</v>
      </c>
      <c r="D27" s="26">
        <v>0</v>
      </c>
      <c r="E27" s="27">
        <v>384</v>
      </c>
      <c r="F27" s="28">
        <f t="shared" si="13"/>
        <v>0</v>
      </c>
      <c r="G27" s="29">
        <f t="shared" si="16"/>
        <v>0</v>
      </c>
      <c r="H27" s="2">
        <v>0</v>
      </c>
      <c r="I27" s="2">
        <v>0</v>
      </c>
      <c r="J27" s="10">
        <v>0.38</v>
      </c>
      <c r="K27" s="22">
        <v>1.1599999999999999</v>
      </c>
      <c r="L27" s="22">
        <v>0.56999999999999995</v>
      </c>
      <c r="M27" s="22">
        <v>0.34</v>
      </c>
      <c r="N27" s="22">
        <v>2304</v>
      </c>
      <c r="O27" s="71">
        <f t="shared" si="3"/>
        <v>0.32800000000000001</v>
      </c>
      <c r="P27" s="2">
        <f t="shared" si="14"/>
        <v>0.22480799999999998</v>
      </c>
      <c r="Q27" s="23">
        <v>11.206</v>
      </c>
      <c r="R27" s="12">
        <f t="shared" si="15"/>
        <v>0</v>
      </c>
      <c r="S27" s="12">
        <f t="shared" si="4"/>
        <v>0</v>
      </c>
      <c r="T27" s="12">
        <f t="shared" si="5"/>
        <v>0</v>
      </c>
      <c r="U27" s="70">
        <f t="shared" si="17"/>
        <v>0.05</v>
      </c>
      <c r="V27" s="70">
        <f t="shared" si="17"/>
        <v>0.03</v>
      </c>
      <c r="W27" s="70">
        <f t="shared" si="17"/>
        <v>0.03</v>
      </c>
      <c r="X27" s="70">
        <f t="shared" si="17"/>
        <v>0.03</v>
      </c>
      <c r="Y27" s="70">
        <f t="shared" si="17"/>
        <v>0.03</v>
      </c>
      <c r="Z27" s="70">
        <f t="shared" si="17"/>
        <v>0.03</v>
      </c>
      <c r="AA27" s="70">
        <f t="shared" si="17"/>
        <v>0.02</v>
      </c>
      <c r="AB27" s="70">
        <f t="shared" si="17"/>
        <v>0.02</v>
      </c>
    </row>
    <row r="28" spans="1:28" ht="18.75" customHeight="1" x14ac:dyDescent="0.3">
      <c r="A28" s="24" t="s">
        <v>127</v>
      </c>
      <c r="B28" s="25" t="s">
        <v>128</v>
      </c>
      <c r="C28" s="17">
        <f t="shared" si="12"/>
        <v>0.3</v>
      </c>
      <c r="D28" s="26">
        <v>0</v>
      </c>
      <c r="E28" s="27">
        <v>384</v>
      </c>
      <c r="F28" s="28">
        <f t="shared" si="13"/>
        <v>0</v>
      </c>
      <c r="G28" s="29">
        <f t="shared" si="16"/>
        <v>0</v>
      </c>
      <c r="H28" s="2">
        <v>0</v>
      </c>
      <c r="I28" s="2">
        <v>0</v>
      </c>
      <c r="J28" s="10">
        <v>0.3</v>
      </c>
      <c r="K28" s="22">
        <v>1.1499999999999999</v>
      </c>
      <c r="L28" s="22">
        <v>0.87</v>
      </c>
      <c r="M28" s="22">
        <v>0.37</v>
      </c>
      <c r="N28" s="22">
        <v>1920</v>
      </c>
      <c r="O28" s="71">
        <f t="shared" si="3"/>
        <v>0.39400000000000002</v>
      </c>
      <c r="P28" s="2">
        <f t="shared" si="14"/>
        <v>0.37018499999999999</v>
      </c>
      <c r="Q28" s="23">
        <v>10.438000000000001</v>
      </c>
      <c r="R28" s="12">
        <f t="shared" si="15"/>
        <v>0</v>
      </c>
      <c r="S28" s="12">
        <f t="shared" si="4"/>
        <v>0</v>
      </c>
      <c r="T28" s="12">
        <f t="shared" si="5"/>
        <v>0</v>
      </c>
      <c r="U28" s="70">
        <f t="shared" si="17"/>
        <v>0.06</v>
      </c>
      <c r="V28" s="70">
        <f t="shared" si="17"/>
        <v>0.04</v>
      </c>
      <c r="W28" s="70">
        <f t="shared" si="17"/>
        <v>0.04</v>
      </c>
      <c r="X28" s="70">
        <f t="shared" si="17"/>
        <v>0.03</v>
      </c>
      <c r="Y28" s="70">
        <f t="shared" si="17"/>
        <v>0.03</v>
      </c>
      <c r="Z28" s="70">
        <f t="shared" si="17"/>
        <v>0.03</v>
      </c>
      <c r="AA28" s="70">
        <f t="shared" si="17"/>
        <v>0.03</v>
      </c>
      <c r="AB28" s="70">
        <f t="shared" si="17"/>
        <v>0.03</v>
      </c>
    </row>
    <row r="29" spans="1:28" ht="18.75" customHeight="1" x14ac:dyDescent="0.3">
      <c r="A29" s="24" t="s">
        <v>129</v>
      </c>
      <c r="B29" s="25" t="s">
        <v>130</v>
      </c>
      <c r="C29" s="17">
        <f t="shared" si="12"/>
        <v>0.49</v>
      </c>
      <c r="D29" s="26">
        <v>0</v>
      </c>
      <c r="E29" s="27">
        <v>180</v>
      </c>
      <c r="F29" s="28">
        <f t="shared" si="13"/>
        <v>0</v>
      </c>
      <c r="G29" s="29">
        <f t="shared" si="16"/>
        <v>0</v>
      </c>
      <c r="H29" s="2">
        <v>0</v>
      </c>
      <c r="I29" s="2">
        <v>0</v>
      </c>
      <c r="J29" s="10">
        <v>0.49</v>
      </c>
      <c r="K29" s="22">
        <v>1.23</v>
      </c>
      <c r="L29" s="22">
        <v>0.72</v>
      </c>
      <c r="M29" s="22">
        <v>0.36</v>
      </c>
      <c r="N29" s="22">
        <v>900</v>
      </c>
      <c r="O29" s="71">
        <f t="shared" si="3"/>
        <v>0.39400000000000002</v>
      </c>
      <c r="P29" s="2">
        <f t="shared" si="14"/>
        <v>0.31881599999999999</v>
      </c>
      <c r="Q29" s="23">
        <v>10.353999999999999</v>
      </c>
      <c r="R29" s="12">
        <f t="shared" si="15"/>
        <v>0</v>
      </c>
      <c r="S29" s="12">
        <f t="shared" si="4"/>
        <v>0</v>
      </c>
      <c r="T29" s="12">
        <f t="shared" si="5"/>
        <v>0</v>
      </c>
      <c r="U29" s="70">
        <f t="shared" si="17"/>
        <v>0.12</v>
      </c>
      <c r="V29" s="70">
        <f t="shared" si="17"/>
        <v>0.09</v>
      </c>
      <c r="W29" s="70">
        <f t="shared" si="17"/>
        <v>0.08</v>
      </c>
      <c r="X29" s="70">
        <f t="shared" si="17"/>
        <v>7.0000000000000007E-2</v>
      </c>
      <c r="Y29" s="70">
        <f t="shared" si="17"/>
        <v>7.0000000000000007E-2</v>
      </c>
      <c r="Z29" s="70">
        <f t="shared" si="17"/>
        <v>7.0000000000000007E-2</v>
      </c>
      <c r="AA29" s="70">
        <f t="shared" si="17"/>
        <v>0.06</v>
      </c>
      <c r="AB29" s="70">
        <f t="shared" si="17"/>
        <v>0.06</v>
      </c>
    </row>
    <row r="30" spans="1:28" ht="18.75" customHeight="1" x14ac:dyDescent="0.3">
      <c r="A30" s="24" t="s">
        <v>131</v>
      </c>
      <c r="B30" s="25" t="s">
        <v>132</v>
      </c>
      <c r="C30" s="17">
        <f t="shared" si="12"/>
        <v>0.44</v>
      </c>
      <c r="D30" s="26">
        <v>0</v>
      </c>
      <c r="E30" s="27">
        <v>240</v>
      </c>
      <c r="F30" s="28">
        <f t="shared" si="13"/>
        <v>0</v>
      </c>
      <c r="G30" s="29">
        <f t="shared" si="16"/>
        <v>0</v>
      </c>
      <c r="H30" s="2">
        <v>0</v>
      </c>
      <c r="I30" s="2">
        <v>0</v>
      </c>
      <c r="J30" s="10">
        <v>0.44</v>
      </c>
      <c r="K30" s="22">
        <v>1.17</v>
      </c>
      <c r="L30" s="22">
        <v>0.94</v>
      </c>
      <c r="M30" s="22">
        <v>0.36</v>
      </c>
      <c r="N30" s="22">
        <v>1200</v>
      </c>
      <c r="O30" s="71">
        <f t="shared" si="3"/>
        <v>0.39400000000000002</v>
      </c>
      <c r="P30" s="2">
        <f t="shared" si="14"/>
        <v>0.39592799999999995</v>
      </c>
      <c r="Q30" s="23">
        <v>11.974</v>
      </c>
      <c r="R30" s="12">
        <f t="shared" si="15"/>
        <v>0</v>
      </c>
      <c r="S30" s="12">
        <f t="shared" si="4"/>
        <v>0</v>
      </c>
      <c r="T30" s="12">
        <f t="shared" si="5"/>
        <v>0</v>
      </c>
      <c r="U30" s="70">
        <f t="shared" si="17"/>
        <v>0.09</v>
      </c>
      <c r="V30" s="70">
        <f t="shared" si="17"/>
        <v>7.0000000000000007E-2</v>
      </c>
      <c r="W30" s="70">
        <f t="shared" si="17"/>
        <v>0.06</v>
      </c>
      <c r="X30" s="70">
        <f t="shared" si="17"/>
        <v>0.05</v>
      </c>
      <c r="Y30" s="70">
        <f t="shared" si="17"/>
        <v>0.05</v>
      </c>
      <c r="Z30" s="70">
        <f t="shared" si="17"/>
        <v>0.05</v>
      </c>
      <c r="AA30" s="70">
        <f t="shared" si="17"/>
        <v>0.05</v>
      </c>
      <c r="AB30" s="70">
        <f t="shared" si="17"/>
        <v>0.05</v>
      </c>
    </row>
    <row r="31" spans="1:28" s="11" customFormat="1" ht="18.75" customHeight="1" x14ac:dyDescent="0.3">
      <c r="A31" s="24" t="s">
        <v>133</v>
      </c>
      <c r="B31" s="25" t="s">
        <v>134</v>
      </c>
      <c r="C31" s="17">
        <f t="shared" si="12"/>
        <v>0.66</v>
      </c>
      <c r="D31" s="26">
        <v>0</v>
      </c>
      <c r="E31" s="27">
        <v>120</v>
      </c>
      <c r="F31" s="28">
        <f t="shared" si="13"/>
        <v>0</v>
      </c>
      <c r="G31" s="29">
        <f t="shared" si="16"/>
        <v>0</v>
      </c>
      <c r="H31" s="2">
        <v>0</v>
      </c>
      <c r="I31" s="2">
        <v>0</v>
      </c>
      <c r="J31" s="10">
        <v>0.66</v>
      </c>
      <c r="K31" s="22">
        <v>1.03</v>
      </c>
      <c r="L31" s="22">
        <v>0.9</v>
      </c>
      <c r="M31" s="22">
        <v>0.33</v>
      </c>
      <c r="N31" s="22">
        <v>720</v>
      </c>
      <c r="O31" s="71">
        <f t="shared" si="3"/>
        <v>0.32800000000000001</v>
      </c>
      <c r="P31" s="2">
        <f t="shared" si="14"/>
        <v>0.30591000000000002</v>
      </c>
      <c r="Q31" s="23">
        <v>9.5739999999999998</v>
      </c>
      <c r="R31" s="12">
        <f t="shared" si="15"/>
        <v>0</v>
      </c>
      <c r="S31" s="12">
        <f t="shared" si="4"/>
        <v>0</v>
      </c>
      <c r="T31" s="12">
        <f t="shared" si="5"/>
        <v>0</v>
      </c>
      <c r="U31" s="70">
        <f t="shared" si="17"/>
        <v>0.15</v>
      </c>
      <c r="V31" s="70">
        <f t="shared" si="17"/>
        <v>0.11</v>
      </c>
      <c r="W31" s="70">
        <f t="shared" si="17"/>
        <v>0.1</v>
      </c>
      <c r="X31" s="70">
        <f t="shared" si="17"/>
        <v>0.09</v>
      </c>
      <c r="Y31" s="70">
        <f t="shared" si="17"/>
        <v>0.08</v>
      </c>
      <c r="Z31" s="70">
        <f t="shared" si="17"/>
        <v>0.08</v>
      </c>
      <c r="AA31" s="70">
        <f t="shared" si="17"/>
        <v>0.08</v>
      </c>
      <c r="AB31" s="70">
        <f t="shared" si="17"/>
        <v>0.08</v>
      </c>
    </row>
    <row r="32" spans="1:28" s="11" customFormat="1" ht="18.75" customHeight="1" x14ac:dyDescent="0.3">
      <c r="A32" s="24" t="s">
        <v>135</v>
      </c>
      <c r="B32" s="25" t="s">
        <v>136</v>
      </c>
      <c r="C32" s="17">
        <f t="shared" si="12"/>
        <v>0.33</v>
      </c>
      <c r="D32" s="26">
        <v>0</v>
      </c>
      <c r="E32" s="27">
        <v>216</v>
      </c>
      <c r="F32" s="28">
        <f t="shared" si="13"/>
        <v>0</v>
      </c>
      <c r="G32" s="29">
        <f t="shared" si="16"/>
        <v>0</v>
      </c>
      <c r="H32" s="2">
        <v>0</v>
      </c>
      <c r="I32" s="2">
        <v>0</v>
      </c>
      <c r="J32" s="10">
        <v>0.33</v>
      </c>
      <c r="K32" s="22">
        <v>1.3</v>
      </c>
      <c r="L32" s="22">
        <v>0.86</v>
      </c>
      <c r="M32" s="22">
        <v>0.27</v>
      </c>
      <c r="N32" s="22">
        <v>1512</v>
      </c>
      <c r="O32" s="71">
        <f t="shared" si="3"/>
        <v>0.28100000000000003</v>
      </c>
      <c r="P32" s="2">
        <f t="shared" si="14"/>
        <v>0.30186000000000007</v>
      </c>
      <c r="Q32" s="23">
        <v>6.4779999999999998</v>
      </c>
      <c r="R32" s="12">
        <f t="shared" si="15"/>
        <v>0</v>
      </c>
      <c r="S32" s="12">
        <f t="shared" si="4"/>
        <v>0</v>
      </c>
      <c r="T32" s="12">
        <f t="shared" si="5"/>
        <v>0</v>
      </c>
      <c r="U32" s="70">
        <f t="shared" si="17"/>
        <v>7.0000000000000007E-2</v>
      </c>
      <c r="V32" s="70">
        <f t="shared" si="17"/>
        <v>0.05</v>
      </c>
      <c r="W32" s="70">
        <f t="shared" si="17"/>
        <v>0.05</v>
      </c>
      <c r="X32" s="70">
        <f t="shared" si="17"/>
        <v>0.04</v>
      </c>
      <c r="Y32" s="70">
        <f t="shared" si="17"/>
        <v>0.04</v>
      </c>
      <c r="Z32" s="70">
        <f t="shared" si="17"/>
        <v>0.04</v>
      </c>
      <c r="AA32" s="70">
        <f t="shared" si="17"/>
        <v>0.04</v>
      </c>
      <c r="AB32" s="70">
        <f t="shared" si="17"/>
        <v>0.04</v>
      </c>
    </row>
    <row r="33" spans="1:28" s="11" customFormat="1" ht="18.75" customHeight="1" x14ac:dyDescent="0.3">
      <c r="A33" s="24" t="s">
        <v>137</v>
      </c>
      <c r="B33" s="25" t="s">
        <v>138</v>
      </c>
      <c r="C33" s="17">
        <f t="shared" si="12"/>
        <v>0.28000000000000003</v>
      </c>
      <c r="D33" s="26">
        <v>0</v>
      </c>
      <c r="E33" s="27">
        <v>384</v>
      </c>
      <c r="F33" s="28">
        <f t="shared" si="13"/>
        <v>0</v>
      </c>
      <c r="G33" s="29">
        <f t="shared" si="16"/>
        <v>0</v>
      </c>
      <c r="H33" s="2">
        <v>0</v>
      </c>
      <c r="I33" s="2">
        <v>0</v>
      </c>
      <c r="J33" s="10">
        <v>0.28000000000000003</v>
      </c>
      <c r="K33" s="22">
        <v>1.05</v>
      </c>
      <c r="L33" s="22">
        <v>0.84</v>
      </c>
      <c r="M33" s="22">
        <v>0.3</v>
      </c>
      <c r="N33" s="22">
        <v>2304</v>
      </c>
      <c r="O33" s="71">
        <f t="shared" si="3"/>
        <v>0.32800000000000001</v>
      </c>
      <c r="P33" s="2">
        <f t="shared" si="14"/>
        <v>0.2646</v>
      </c>
      <c r="Q33" s="23">
        <v>6.19</v>
      </c>
      <c r="R33" s="12">
        <f t="shared" si="15"/>
        <v>0</v>
      </c>
      <c r="S33" s="12">
        <f t="shared" si="4"/>
        <v>0</v>
      </c>
      <c r="T33" s="12">
        <f t="shared" si="5"/>
        <v>0</v>
      </c>
      <c r="U33" s="70">
        <f t="shared" si="17"/>
        <v>0.05</v>
      </c>
      <c r="V33" s="70">
        <f t="shared" si="17"/>
        <v>0.03</v>
      </c>
      <c r="W33" s="70">
        <f t="shared" si="17"/>
        <v>0.03</v>
      </c>
      <c r="X33" s="70">
        <f t="shared" si="17"/>
        <v>0.03</v>
      </c>
      <c r="Y33" s="70">
        <f t="shared" si="17"/>
        <v>0.03</v>
      </c>
      <c r="Z33" s="70">
        <f t="shared" si="17"/>
        <v>0.03</v>
      </c>
      <c r="AA33" s="70">
        <f t="shared" si="17"/>
        <v>0.02</v>
      </c>
      <c r="AB33" s="70">
        <f t="shared" si="17"/>
        <v>0.02</v>
      </c>
    </row>
    <row r="34" spans="1:28" s="46" customFormat="1" ht="18.75" customHeight="1" x14ac:dyDescent="0.25">
      <c r="A34" s="24" t="s">
        <v>139</v>
      </c>
      <c r="B34" s="25" t="s">
        <v>140</v>
      </c>
      <c r="C34" s="17">
        <f t="shared" si="12"/>
        <v>0.2</v>
      </c>
      <c r="D34" s="26">
        <v>0</v>
      </c>
      <c r="E34" s="27">
        <v>384</v>
      </c>
      <c r="F34" s="28">
        <f t="shared" si="13"/>
        <v>0</v>
      </c>
      <c r="G34" s="29">
        <f t="shared" si="16"/>
        <v>0</v>
      </c>
      <c r="H34" s="2">
        <v>0</v>
      </c>
      <c r="I34" s="2">
        <v>0</v>
      </c>
      <c r="J34" s="10">
        <v>0.2</v>
      </c>
      <c r="K34" s="22">
        <v>0.98</v>
      </c>
      <c r="L34" s="22">
        <v>0.72</v>
      </c>
      <c r="M34" s="22">
        <v>0.28999999999999998</v>
      </c>
      <c r="N34" s="22">
        <v>4608</v>
      </c>
      <c r="O34" s="71">
        <f t="shared" si="3"/>
        <v>0.16400000000000001</v>
      </c>
      <c r="P34" s="2">
        <f t="shared" si="14"/>
        <v>0.204624</v>
      </c>
      <c r="Q34" s="23">
        <v>3.8260000000000001</v>
      </c>
      <c r="R34" s="12">
        <f t="shared" si="15"/>
        <v>0</v>
      </c>
      <c r="S34" s="12">
        <f t="shared" si="4"/>
        <v>0</v>
      </c>
      <c r="T34" s="12">
        <f t="shared" si="5"/>
        <v>0</v>
      </c>
      <c r="U34" s="70">
        <f t="shared" si="17"/>
        <v>0.02</v>
      </c>
      <c r="V34" s="70">
        <f t="shared" si="17"/>
        <v>0.02</v>
      </c>
      <c r="W34" s="70">
        <f t="shared" si="17"/>
        <v>0.02</v>
      </c>
      <c r="X34" s="70">
        <f t="shared" si="17"/>
        <v>0.01</v>
      </c>
      <c r="Y34" s="70">
        <f t="shared" si="17"/>
        <v>0.01</v>
      </c>
      <c r="Z34" s="70">
        <f t="shared" si="17"/>
        <v>0.01</v>
      </c>
      <c r="AA34" s="70">
        <f t="shared" si="17"/>
        <v>0.01</v>
      </c>
      <c r="AB34" s="70">
        <f t="shared" si="17"/>
        <v>0.01</v>
      </c>
    </row>
    <row r="35" spans="1:28" s="11" customFormat="1" ht="18.75" customHeight="1" x14ac:dyDescent="0.3">
      <c r="A35" s="24" t="s">
        <v>141</v>
      </c>
      <c r="B35" s="25" t="s">
        <v>142</v>
      </c>
      <c r="C35" s="17">
        <f t="shared" si="12"/>
        <v>0.62</v>
      </c>
      <c r="D35" s="26">
        <v>0</v>
      </c>
      <c r="E35" s="27">
        <v>216</v>
      </c>
      <c r="F35" s="28">
        <f>(D35*E35)</f>
        <v>0</v>
      </c>
      <c r="G35" s="29">
        <f>SUM(C35*D35*E35)</f>
        <v>0</v>
      </c>
      <c r="H35" s="2">
        <v>0</v>
      </c>
      <c r="I35" s="2">
        <v>0</v>
      </c>
      <c r="J35" s="10">
        <v>0.62</v>
      </c>
      <c r="K35" s="22">
        <v>1.1499999999999999</v>
      </c>
      <c r="L35" s="22">
        <v>0.9</v>
      </c>
      <c r="M35" s="22">
        <v>0.38</v>
      </c>
      <c r="N35" s="22">
        <v>1080</v>
      </c>
      <c r="O35" s="71">
        <f t="shared" si="3"/>
        <v>0.39400000000000002</v>
      </c>
      <c r="P35" s="2">
        <f t="shared" si="14"/>
        <v>0.39329999999999998</v>
      </c>
      <c r="Q35" s="23">
        <v>8.7579999999999991</v>
      </c>
      <c r="R35" s="12">
        <f t="shared" si="15"/>
        <v>0</v>
      </c>
      <c r="S35" s="12">
        <f t="shared" si="4"/>
        <v>0</v>
      </c>
      <c r="T35" s="12">
        <f t="shared" si="5"/>
        <v>0</v>
      </c>
      <c r="U35" s="70">
        <f t="shared" si="17"/>
        <v>0.1</v>
      </c>
      <c r="V35" s="70">
        <f t="shared" si="17"/>
        <v>7.0000000000000007E-2</v>
      </c>
      <c r="W35" s="70">
        <f t="shared" si="17"/>
        <v>7.0000000000000007E-2</v>
      </c>
      <c r="X35" s="70">
        <f t="shared" si="17"/>
        <v>0.06</v>
      </c>
      <c r="Y35" s="70">
        <f t="shared" si="17"/>
        <v>0.06</v>
      </c>
      <c r="Z35" s="70">
        <f t="shared" si="17"/>
        <v>0.05</v>
      </c>
      <c r="AA35" s="70">
        <f t="shared" si="17"/>
        <v>0.05</v>
      </c>
      <c r="AB35" s="70">
        <f t="shared" si="17"/>
        <v>0.05</v>
      </c>
    </row>
    <row r="36" spans="1:28" ht="18.75" customHeight="1" x14ac:dyDescent="0.3">
      <c r="A36" s="24" t="s">
        <v>143</v>
      </c>
      <c r="B36" s="25" t="s">
        <v>144</v>
      </c>
      <c r="C36" s="17">
        <f t="shared" si="12"/>
        <v>0.79</v>
      </c>
      <c r="D36" s="26">
        <v>0</v>
      </c>
      <c r="E36" s="27">
        <v>15</v>
      </c>
      <c r="F36" s="28">
        <f t="shared" si="13"/>
        <v>0</v>
      </c>
      <c r="G36" s="29">
        <f t="shared" si="16"/>
        <v>0</v>
      </c>
      <c r="H36" s="2">
        <v>0</v>
      </c>
      <c r="I36" s="2">
        <v>0</v>
      </c>
      <c r="J36" s="10">
        <v>0.79</v>
      </c>
      <c r="K36" s="22">
        <v>1.5</v>
      </c>
      <c r="L36" s="22">
        <v>1.8</v>
      </c>
      <c r="M36" s="22">
        <v>0.16500000000000001</v>
      </c>
      <c r="N36" s="22">
        <v>345</v>
      </c>
      <c r="O36" s="71">
        <f t="shared" si="3"/>
        <v>8.5999999999999993E-2</v>
      </c>
      <c r="P36" s="2">
        <f t="shared" si="14"/>
        <v>0.44550000000000006</v>
      </c>
      <c r="Q36" s="23">
        <v>1</v>
      </c>
      <c r="R36" s="12">
        <f t="shared" si="15"/>
        <v>0</v>
      </c>
      <c r="S36" s="12">
        <f t="shared" si="4"/>
        <v>0</v>
      </c>
      <c r="T36" s="12">
        <f t="shared" si="5"/>
        <v>0</v>
      </c>
      <c r="U36" s="70">
        <f t="shared" si="17"/>
        <v>0.31</v>
      </c>
      <c r="V36" s="70">
        <f t="shared" si="17"/>
        <v>0.23</v>
      </c>
      <c r="W36" s="70">
        <f t="shared" si="17"/>
        <v>0.21</v>
      </c>
      <c r="X36" s="70">
        <f t="shared" si="17"/>
        <v>0.19</v>
      </c>
      <c r="Y36" s="70">
        <f t="shared" si="17"/>
        <v>0.18</v>
      </c>
      <c r="Z36" s="70">
        <f t="shared" si="17"/>
        <v>0.17</v>
      </c>
      <c r="AA36" s="70">
        <f t="shared" si="17"/>
        <v>0.16</v>
      </c>
      <c r="AB36" s="70">
        <f t="shared" si="17"/>
        <v>0.16</v>
      </c>
    </row>
    <row r="37" spans="1:28" ht="18.75" customHeight="1" x14ac:dyDescent="0.3">
      <c r="A37" s="24" t="s">
        <v>145</v>
      </c>
      <c r="B37" s="25" t="s">
        <v>146</v>
      </c>
      <c r="C37" s="17">
        <f t="shared" si="12"/>
        <v>0.33</v>
      </c>
      <c r="D37" s="26">
        <v>0</v>
      </c>
      <c r="E37" s="27">
        <v>384</v>
      </c>
      <c r="F37" s="28">
        <f t="shared" si="13"/>
        <v>0</v>
      </c>
      <c r="G37" s="29">
        <f t="shared" si="16"/>
        <v>0</v>
      </c>
      <c r="H37" s="2">
        <v>0</v>
      </c>
      <c r="I37" s="2">
        <v>0</v>
      </c>
      <c r="J37" s="10">
        <v>0.33</v>
      </c>
      <c r="K37" s="22">
        <v>1.06</v>
      </c>
      <c r="L37" s="22">
        <v>0.78</v>
      </c>
      <c r="M37" s="22">
        <v>0.3</v>
      </c>
      <c r="N37" s="22">
        <v>2688</v>
      </c>
      <c r="O37" s="71">
        <f t="shared" si="3"/>
        <v>0.28100000000000003</v>
      </c>
      <c r="P37" s="2">
        <f t="shared" si="14"/>
        <v>0.24804000000000001</v>
      </c>
      <c r="Q37" s="23">
        <v>6.3940000000000001</v>
      </c>
      <c r="R37" s="12">
        <f t="shared" si="15"/>
        <v>0</v>
      </c>
      <c r="S37" s="12">
        <f t="shared" si="4"/>
        <v>0</v>
      </c>
      <c r="T37" s="12">
        <f t="shared" si="5"/>
        <v>0</v>
      </c>
      <c r="U37" s="70">
        <f t="shared" si="17"/>
        <v>0.04</v>
      </c>
      <c r="V37" s="70">
        <f t="shared" si="17"/>
        <v>0.03</v>
      </c>
      <c r="W37" s="70">
        <f t="shared" si="17"/>
        <v>0.03</v>
      </c>
      <c r="X37" s="70">
        <f t="shared" si="17"/>
        <v>0.02</v>
      </c>
      <c r="Y37" s="70">
        <f t="shared" si="17"/>
        <v>0.02</v>
      </c>
      <c r="Z37" s="70">
        <f t="shared" si="17"/>
        <v>0.02</v>
      </c>
      <c r="AA37" s="70">
        <f t="shared" si="17"/>
        <v>0.02</v>
      </c>
      <c r="AB37" s="70">
        <f t="shared" si="17"/>
        <v>0.02</v>
      </c>
    </row>
    <row r="38" spans="1:28" s="11" customFormat="1" ht="18.75" customHeight="1" x14ac:dyDescent="0.3">
      <c r="A38" s="24" t="s">
        <v>147</v>
      </c>
      <c r="B38" s="25" t="s">
        <v>148</v>
      </c>
      <c r="C38" s="17">
        <f t="shared" si="12"/>
        <v>1.1100000000000001</v>
      </c>
      <c r="D38" s="26">
        <v>0</v>
      </c>
      <c r="E38" s="27">
        <v>50</v>
      </c>
      <c r="F38" s="28">
        <f t="shared" si="13"/>
        <v>0</v>
      </c>
      <c r="G38" s="29">
        <f t="shared" si="16"/>
        <v>0</v>
      </c>
      <c r="H38" s="2">
        <v>0</v>
      </c>
      <c r="I38" s="2">
        <v>0</v>
      </c>
      <c r="J38" s="10">
        <v>1.1100000000000001</v>
      </c>
      <c r="K38" s="22">
        <v>0.85</v>
      </c>
      <c r="L38" s="22">
        <v>0.67</v>
      </c>
      <c r="M38" s="22">
        <v>0.41</v>
      </c>
      <c r="N38" s="22">
        <v>400</v>
      </c>
      <c r="O38" s="71">
        <f t="shared" si="3"/>
        <v>0.246</v>
      </c>
      <c r="P38" s="2">
        <f t="shared" si="14"/>
        <v>0.23349499999999998</v>
      </c>
      <c r="Q38" s="23">
        <v>7.4059999999999997</v>
      </c>
      <c r="R38" s="12">
        <f t="shared" si="15"/>
        <v>0</v>
      </c>
      <c r="S38" s="12">
        <f t="shared" si="4"/>
        <v>0</v>
      </c>
      <c r="T38" s="12">
        <f t="shared" si="5"/>
        <v>0</v>
      </c>
      <c r="U38" s="70">
        <f t="shared" si="17"/>
        <v>0.27</v>
      </c>
      <c r="V38" s="70">
        <f t="shared" si="17"/>
        <v>0.2</v>
      </c>
      <c r="W38" s="70">
        <f t="shared" si="17"/>
        <v>0.18</v>
      </c>
      <c r="X38" s="70">
        <f t="shared" si="17"/>
        <v>0.16</v>
      </c>
      <c r="Y38" s="70">
        <f t="shared" si="17"/>
        <v>0.15</v>
      </c>
      <c r="Z38" s="70">
        <f t="shared" si="17"/>
        <v>0.15</v>
      </c>
      <c r="AA38" s="70">
        <f t="shared" si="17"/>
        <v>0.14000000000000001</v>
      </c>
      <c r="AB38" s="70">
        <f t="shared" si="17"/>
        <v>0.14000000000000001</v>
      </c>
    </row>
    <row r="39" spans="1:28" ht="30" customHeight="1" thickBot="1" x14ac:dyDescent="0.35">
      <c r="A39" s="125" t="s">
        <v>21</v>
      </c>
      <c r="B39" s="125"/>
      <c r="C39" s="125"/>
      <c r="D39" s="125"/>
      <c r="E39" s="125"/>
      <c r="F39" s="125"/>
      <c r="G39" s="125"/>
      <c r="H39" s="2"/>
      <c r="I39" s="2"/>
      <c r="K39" s="22"/>
      <c r="L39" s="22"/>
      <c r="M39" s="22"/>
      <c r="N39" s="22"/>
      <c r="P39" s="2"/>
      <c r="Q39" s="23">
        <v>0</v>
      </c>
    </row>
    <row r="40" spans="1:28" ht="18.75" customHeight="1" x14ac:dyDescent="0.3">
      <c r="A40" s="43" t="s">
        <v>149</v>
      </c>
      <c r="B40" s="40" t="s">
        <v>150</v>
      </c>
      <c r="C40" s="41">
        <f t="shared" ref="C40:C45" si="18">IF($F$146=1,J40+U40,IF($F$146=2,J40+V40,IF($F$146=3,J40+W40,IF($F$146=4,J40+X40,IF($F$146=5,J40+Y40,IF($F$146=6,J40+Z40,IF($F$146=7,J40+AA40,IF($F$146=8,J40+AB40,J40))))))))</f>
        <v>0.37</v>
      </c>
      <c r="D40" s="47">
        <v>0</v>
      </c>
      <c r="E40" s="43">
        <v>288</v>
      </c>
      <c r="F40" s="44">
        <f t="shared" ref="F40:F45" si="19">(E40*D40)</f>
        <v>0</v>
      </c>
      <c r="G40" s="45">
        <f>SUM(C40*D40*E40)</f>
        <v>0</v>
      </c>
      <c r="H40" s="2">
        <v>0</v>
      </c>
      <c r="I40" s="2">
        <v>0</v>
      </c>
      <c r="J40" s="10">
        <v>0.37</v>
      </c>
      <c r="K40" s="22">
        <v>0.78</v>
      </c>
      <c r="L40" s="22">
        <v>0.45</v>
      </c>
      <c r="M40" s="22">
        <v>0.34</v>
      </c>
      <c r="N40" s="22">
        <v>5184</v>
      </c>
      <c r="O40" s="71">
        <f t="shared" si="3"/>
        <v>0.109</v>
      </c>
      <c r="P40" s="2">
        <f t="shared" ref="P40:P45" si="20">K40*L40*M40</f>
        <v>0.11934000000000002</v>
      </c>
      <c r="Q40" s="23">
        <v>10.154200000000001</v>
      </c>
      <c r="R40" s="12">
        <f t="shared" ref="R40:R45" si="21">D40*Q40</f>
        <v>0</v>
      </c>
      <c r="S40" s="12">
        <f t="shared" si="4"/>
        <v>0</v>
      </c>
      <c r="T40" s="12">
        <f t="shared" si="5"/>
        <v>0</v>
      </c>
      <c r="U40" s="70">
        <f t="shared" si="17"/>
        <v>0.02</v>
      </c>
      <c r="V40" s="70">
        <f t="shared" si="17"/>
        <v>0.02</v>
      </c>
      <c r="W40" s="70">
        <f t="shared" si="17"/>
        <v>0.01</v>
      </c>
      <c r="X40" s="70">
        <f t="shared" si="17"/>
        <v>0.01</v>
      </c>
      <c r="Y40" s="70">
        <f t="shared" si="17"/>
        <v>0.01</v>
      </c>
      <c r="Z40" s="70">
        <f t="shared" si="17"/>
        <v>0.01</v>
      </c>
      <c r="AA40" s="70">
        <f t="shared" si="17"/>
        <v>0.01</v>
      </c>
      <c r="AB40" s="70">
        <f t="shared" si="17"/>
        <v>0.01</v>
      </c>
    </row>
    <row r="41" spans="1:28" ht="18.75" customHeight="1" x14ac:dyDescent="0.3">
      <c r="A41" s="27" t="s">
        <v>151</v>
      </c>
      <c r="B41" s="25" t="s">
        <v>152</v>
      </c>
      <c r="C41" s="17">
        <f t="shared" si="18"/>
        <v>0.32</v>
      </c>
      <c r="D41" s="36">
        <v>0</v>
      </c>
      <c r="E41" s="27">
        <v>120</v>
      </c>
      <c r="F41" s="28">
        <f t="shared" si="19"/>
        <v>0</v>
      </c>
      <c r="G41" s="29">
        <f t="shared" ref="G41:G45" si="22">SUM(C41*D41*E41)</f>
        <v>0</v>
      </c>
      <c r="H41" s="2">
        <v>0</v>
      </c>
      <c r="I41" s="2">
        <v>0</v>
      </c>
      <c r="J41" s="10">
        <v>0.32</v>
      </c>
      <c r="K41" s="22">
        <v>0.82</v>
      </c>
      <c r="L41" s="22">
        <v>0.33</v>
      </c>
      <c r="M41" s="22">
        <v>0.16</v>
      </c>
      <c r="N41" s="22">
        <v>6840</v>
      </c>
      <c r="O41" s="71">
        <f t="shared" si="3"/>
        <v>3.5000000000000003E-2</v>
      </c>
      <c r="P41" s="2">
        <f t="shared" si="20"/>
        <v>4.3296000000000001E-2</v>
      </c>
      <c r="Q41" s="23">
        <v>2.7634000000000003</v>
      </c>
      <c r="R41" s="12">
        <f t="shared" si="21"/>
        <v>0</v>
      </c>
      <c r="S41" s="12">
        <f t="shared" si="4"/>
        <v>0</v>
      </c>
      <c r="T41" s="12">
        <f t="shared" si="5"/>
        <v>0</v>
      </c>
      <c r="U41" s="70">
        <f t="shared" ref="U41:AB45" si="23">ROUND((U$2/($N41*U$1)),2)</f>
        <v>0.02</v>
      </c>
      <c r="V41" s="70">
        <f t="shared" si="23"/>
        <v>0.01</v>
      </c>
      <c r="W41" s="70">
        <f t="shared" si="23"/>
        <v>0.01</v>
      </c>
      <c r="X41" s="70">
        <f t="shared" si="23"/>
        <v>0.01</v>
      </c>
      <c r="Y41" s="70">
        <f t="shared" si="23"/>
        <v>0.01</v>
      </c>
      <c r="Z41" s="70">
        <f t="shared" si="23"/>
        <v>0.01</v>
      </c>
      <c r="AA41" s="70">
        <f t="shared" si="23"/>
        <v>0.01</v>
      </c>
      <c r="AB41" s="70">
        <f t="shared" si="23"/>
        <v>0.01</v>
      </c>
    </row>
    <row r="42" spans="1:28" ht="18.75" customHeight="1" x14ac:dyDescent="0.3">
      <c r="A42" s="27" t="s">
        <v>153</v>
      </c>
      <c r="B42" s="25" t="s">
        <v>154</v>
      </c>
      <c r="C42" s="17">
        <f t="shared" si="18"/>
        <v>0.66</v>
      </c>
      <c r="D42" s="36">
        <v>0</v>
      </c>
      <c r="E42" s="27">
        <v>48</v>
      </c>
      <c r="F42" s="28">
        <f t="shared" si="19"/>
        <v>0</v>
      </c>
      <c r="G42" s="29">
        <f t="shared" si="22"/>
        <v>0</v>
      </c>
      <c r="H42" s="2">
        <v>0</v>
      </c>
      <c r="I42" s="2">
        <v>0</v>
      </c>
      <c r="J42" s="10">
        <v>0.66</v>
      </c>
      <c r="K42" s="22">
        <v>0.43</v>
      </c>
      <c r="L42" s="22">
        <v>0.34</v>
      </c>
      <c r="M42" s="22">
        <v>0.28999999999999998</v>
      </c>
      <c r="N42" s="22">
        <v>1728</v>
      </c>
      <c r="O42" s="71">
        <f t="shared" si="3"/>
        <v>5.5E-2</v>
      </c>
      <c r="P42" s="2">
        <f t="shared" si="20"/>
        <v>4.2397999999999998E-2</v>
      </c>
      <c r="Q42" s="23">
        <v>6.2880000000000003</v>
      </c>
      <c r="R42" s="12">
        <f t="shared" si="21"/>
        <v>0</v>
      </c>
      <c r="S42" s="12">
        <f t="shared" si="4"/>
        <v>0</v>
      </c>
      <c r="T42" s="12">
        <f t="shared" si="5"/>
        <v>0</v>
      </c>
      <c r="U42" s="70">
        <f t="shared" si="23"/>
        <v>0.06</v>
      </c>
      <c r="V42" s="70">
        <f t="shared" si="23"/>
        <v>0.05</v>
      </c>
      <c r="W42" s="70">
        <f t="shared" si="23"/>
        <v>0.04</v>
      </c>
      <c r="X42" s="70">
        <f t="shared" si="23"/>
        <v>0.04</v>
      </c>
      <c r="Y42" s="70">
        <f t="shared" si="23"/>
        <v>0.04</v>
      </c>
      <c r="Z42" s="70">
        <f t="shared" si="23"/>
        <v>0.03</v>
      </c>
      <c r="AA42" s="70">
        <f t="shared" si="23"/>
        <v>0.03</v>
      </c>
      <c r="AB42" s="70">
        <f t="shared" si="23"/>
        <v>0.03</v>
      </c>
    </row>
    <row r="43" spans="1:28" ht="18.75" customHeight="1" x14ac:dyDescent="0.3">
      <c r="A43" s="27" t="s">
        <v>155</v>
      </c>
      <c r="B43" s="25" t="s">
        <v>156</v>
      </c>
      <c r="C43" s="17">
        <f t="shared" si="18"/>
        <v>0.36</v>
      </c>
      <c r="D43" s="36">
        <v>0</v>
      </c>
      <c r="E43" s="27">
        <v>100</v>
      </c>
      <c r="F43" s="28">
        <f t="shared" si="19"/>
        <v>0</v>
      </c>
      <c r="G43" s="29">
        <f t="shared" si="22"/>
        <v>0</v>
      </c>
      <c r="H43" s="2">
        <v>0</v>
      </c>
      <c r="I43" s="2">
        <v>0</v>
      </c>
      <c r="J43" s="10">
        <v>0.36</v>
      </c>
      <c r="K43" s="22">
        <v>0.33</v>
      </c>
      <c r="L43" s="22">
        <v>0.26</v>
      </c>
      <c r="M43" s="22">
        <v>0.28000000000000003</v>
      </c>
      <c r="N43" s="22">
        <v>5400</v>
      </c>
      <c r="O43" s="71">
        <f t="shared" si="3"/>
        <v>3.5999999999999997E-2</v>
      </c>
      <c r="P43" s="2">
        <f t="shared" si="20"/>
        <v>2.4024000000000004E-2</v>
      </c>
      <c r="Q43" s="23">
        <v>3.58</v>
      </c>
      <c r="R43" s="12">
        <f t="shared" si="21"/>
        <v>0</v>
      </c>
      <c r="S43" s="12">
        <f t="shared" si="4"/>
        <v>0</v>
      </c>
      <c r="T43" s="12">
        <f t="shared" si="5"/>
        <v>0</v>
      </c>
      <c r="U43" s="70">
        <f t="shared" si="23"/>
        <v>0.02</v>
      </c>
      <c r="V43" s="70">
        <f t="shared" si="23"/>
        <v>0.01</v>
      </c>
      <c r="W43" s="70">
        <f t="shared" si="23"/>
        <v>0.01</v>
      </c>
      <c r="X43" s="70">
        <f t="shared" si="23"/>
        <v>0.01</v>
      </c>
      <c r="Y43" s="70">
        <f t="shared" si="23"/>
        <v>0.01</v>
      </c>
      <c r="Z43" s="70">
        <f t="shared" si="23"/>
        <v>0.01</v>
      </c>
      <c r="AA43" s="70">
        <f t="shared" si="23"/>
        <v>0.01</v>
      </c>
      <c r="AB43" s="70">
        <f t="shared" si="23"/>
        <v>0.01</v>
      </c>
    </row>
    <row r="44" spans="1:28" ht="18.75" customHeight="1" x14ac:dyDescent="0.3">
      <c r="A44" s="27" t="s">
        <v>157</v>
      </c>
      <c r="B44" s="25" t="s">
        <v>114</v>
      </c>
      <c r="C44" s="17">
        <f t="shared" si="18"/>
        <v>0.19</v>
      </c>
      <c r="D44" s="36">
        <v>0</v>
      </c>
      <c r="E44" s="27">
        <v>40</v>
      </c>
      <c r="F44" s="28">
        <f t="shared" si="19"/>
        <v>0</v>
      </c>
      <c r="G44" s="29">
        <f t="shared" si="22"/>
        <v>0</v>
      </c>
      <c r="H44" s="2">
        <v>0</v>
      </c>
      <c r="I44" s="2">
        <v>0</v>
      </c>
      <c r="J44" s="10">
        <v>0.19</v>
      </c>
      <c r="K44" s="22">
        <v>0.755</v>
      </c>
      <c r="L44" s="22">
        <v>0.46</v>
      </c>
      <c r="M44" s="22">
        <v>0.38500000000000001</v>
      </c>
      <c r="N44" s="22">
        <v>2880</v>
      </c>
      <c r="O44" s="71">
        <f t="shared" si="3"/>
        <v>2.7E-2</v>
      </c>
      <c r="P44" s="2">
        <f t="shared" si="20"/>
        <v>0.13371050000000001</v>
      </c>
      <c r="Q44" s="23">
        <v>9.85</v>
      </c>
      <c r="R44" s="12">
        <f t="shared" si="21"/>
        <v>0</v>
      </c>
      <c r="S44" s="12">
        <f t="shared" si="4"/>
        <v>0</v>
      </c>
      <c r="T44" s="12">
        <f t="shared" si="5"/>
        <v>0</v>
      </c>
      <c r="U44" s="70">
        <f t="shared" si="23"/>
        <v>0.04</v>
      </c>
      <c r="V44" s="70">
        <f t="shared" si="23"/>
        <v>0.03</v>
      </c>
      <c r="W44" s="70">
        <f t="shared" si="23"/>
        <v>0.02</v>
      </c>
      <c r="X44" s="70">
        <f t="shared" si="23"/>
        <v>0.02</v>
      </c>
      <c r="Y44" s="70">
        <f t="shared" si="23"/>
        <v>0.02</v>
      </c>
      <c r="Z44" s="70">
        <f t="shared" si="23"/>
        <v>0.02</v>
      </c>
      <c r="AA44" s="70">
        <f t="shared" si="23"/>
        <v>0.02</v>
      </c>
      <c r="AB44" s="70">
        <f t="shared" si="23"/>
        <v>0.02</v>
      </c>
    </row>
    <row r="45" spans="1:28" s="11" customFormat="1" ht="18.75" customHeight="1" x14ac:dyDescent="0.3">
      <c r="A45" s="27" t="s">
        <v>158</v>
      </c>
      <c r="B45" s="25" t="s">
        <v>159</v>
      </c>
      <c r="C45" s="17">
        <f t="shared" si="18"/>
        <v>0.69</v>
      </c>
      <c r="D45" s="36">
        <v>0</v>
      </c>
      <c r="E45" s="27">
        <v>50</v>
      </c>
      <c r="F45" s="28">
        <f t="shared" si="19"/>
        <v>0</v>
      </c>
      <c r="G45" s="29">
        <f t="shared" si="22"/>
        <v>0</v>
      </c>
      <c r="H45" s="2">
        <v>0</v>
      </c>
      <c r="I45" s="2">
        <v>0</v>
      </c>
      <c r="J45" s="10">
        <v>0.69</v>
      </c>
      <c r="K45" s="22">
        <v>0.755</v>
      </c>
      <c r="L45" s="22">
        <v>0.46</v>
      </c>
      <c r="M45" s="22">
        <v>0.38500000000000001</v>
      </c>
      <c r="N45" s="22">
        <v>750</v>
      </c>
      <c r="O45" s="71">
        <f t="shared" si="3"/>
        <v>0.13100000000000001</v>
      </c>
      <c r="P45" s="2">
        <f t="shared" si="20"/>
        <v>0.13371050000000001</v>
      </c>
      <c r="Q45" s="23">
        <v>9.85</v>
      </c>
      <c r="R45" s="12">
        <f t="shared" si="21"/>
        <v>0</v>
      </c>
      <c r="S45" s="12">
        <f t="shared" si="4"/>
        <v>0</v>
      </c>
      <c r="T45" s="12">
        <f t="shared" si="5"/>
        <v>0</v>
      </c>
      <c r="U45" s="70">
        <f t="shared" si="23"/>
        <v>0.14000000000000001</v>
      </c>
      <c r="V45" s="70">
        <f t="shared" si="23"/>
        <v>0.11</v>
      </c>
      <c r="W45" s="70">
        <f t="shared" si="23"/>
        <v>0.1</v>
      </c>
      <c r="X45" s="70">
        <f t="shared" si="23"/>
        <v>0.09</v>
      </c>
      <c r="Y45" s="70">
        <f t="shared" si="23"/>
        <v>0.08</v>
      </c>
      <c r="Z45" s="70">
        <f t="shared" si="23"/>
        <v>0.08</v>
      </c>
      <c r="AA45" s="70">
        <f t="shared" si="23"/>
        <v>0.08</v>
      </c>
      <c r="AB45" s="70">
        <f t="shared" si="23"/>
        <v>7.0000000000000007E-2</v>
      </c>
    </row>
    <row r="46" spans="1:28" ht="30" customHeight="1" thickBot="1" x14ac:dyDescent="0.35">
      <c r="A46" s="107" t="s">
        <v>22</v>
      </c>
      <c r="B46" s="108"/>
      <c r="C46" s="108"/>
      <c r="D46" s="108"/>
      <c r="E46" s="108"/>
      <c r="F46" s="108"/>
      <c r="G46" s="108"/>
      <c r="H46" s="2"/>
      <c r="I46" s="2"/>
      <c r="K46" s="22"/>
      <c r="L46" s="22"/>
      <c r="M46" s="22"/>
      <c r="N46" s="22"/>
      <c r="P46" s="2"/>
      <c r="Q46" s="23"/>
    </row>
    <row r="47" spans="1:28" s="11" customFormat="1" ht="18.75" customHeight="1" x14ac:dyDescent="0.3">
      <c r="A47" s="19" t="s">
        <v>160</v>
      </c>
      <c r="B47" s="16" t="s">
        <v>161</v>
      </c>
      <c r="C47" s="17">
        <f t="shared" ref="C47:C61" si="24">IF($F$146=1,J47+U47,IF($F$146=2,J47+V47,IF($F$146=3,J47+W47,IF($F$146=4,J47+X47,IF($F$146=5,J47+Y47,IF($F$146=6,J47+Z47,IF($F$146=7,J47+AA47,IF($F$146=8,J47+AB47,J47))))))))</f>
        <v>0.44</v>
      </c>
      <c r="D47" s="48">
        <v>0</v>
      </c>
      <c r="E47" s="19">
        <v>200</v>
      </c>
      <c r="F47" s="20">
        <f t="shared" ref="F47:F60" si="25">(E47*D47)</f>
        <v>0</v>
      </c>
      <c r="G47" s="21">
        <f t="shared" ref="G47:G60" si="26">SUM(C47*D47*E47)</f>
        <v>0</v>
      </c>
      <c r="H47" s="2">
        <v>0</v>
      </c>
      <c r="I47" s="2">
        <v>0</v>
      </c>
      <c r="J47" s="10">
        <v>0.44</v>
      </c>
      <c r="K47" s="22">
        <v>0.6</v>
      </c>
      <c r="L47" s="22">
        <v>0.4</v>
      </c>
      <c r="M47" s="22">
        <v>0.4</v>
      </c>
      <c r="N47" s="22">
        <v>3000</v>
      </c>
      <c r="O47" s="71">
        <f t="shared" si="3"/>
        <v>0.13100000000000001</v>
      </c>
      <c r="P47" s="2">
        <f t="shared" ref="P47:P72" si="27">K47*L47*M47</f>
        <v>9.6000000000000002E-2</v>
      </c>
      <c r="Q47" s="23">
        <v>11.57</v>
      </c>
      <c r="R47" s="12">
        <f t="shared" ref="R47:R72" si="28">D47*Q47</f>
        <v>0</v>
      </c>
      <c r="S47" s="12">
        <f t="shared" si="4"/>
        <v>0</v>
      </c>
      <c r="T47" s="12">
        <f t="shared" si="5"/>
        <v>0</v>
      </c>
      <c r="U47" s="70">
        <f t="shared" ref="U47:AB61" si="29">ROUND((U$2/($N47*U$1)),2)</f>
        <v>0.04</v>
      </c>
      <c r="V47" s="70">
        <f t="shared" si="29"/>
        <v>0.03</v>
      </c>
      <c r="W47" s="70">
        <f t="shared" si="29"/>
        <v>0.02</v>
      </c>
      <c r="X47" s="70">
        <f t="shared" si="29"/>
        <v>0.02</v>
      </c>
      <c r="Y47" s="70">
        <f t="shared" si="29"/>
        <v>0.02</v>
      </c>
      <c r="Z47" s="70">
        <f t="shared" si="29"/>
        <v>0.02</v>
      </c>
      <c r="AA47" s="70">
        <f t="shared" si="29"/>
        <v>0.02</v>
      </c>
      <c r="AB47" s="70">
        <f t="shared" si="29"/>
        <v>0.02</v>
      </c>
    </row>
    <row r="48" spans="1:28" s="11" customFormat="1" ht="18.75" customHeight="1" x14ac:dyDescent="0.3">
      <c r="A48" s="27" t="s">
        <v>162</v>
      </c>
      <c r="B48" s="25" t="s">
        <v>163</v>
      </c>
      <c r="C48" s="17">
        <f t="shared" si="24"/>
        <v>0.69</v>
      </c>
      <c r="D48" s="36">
        <v>0</v>
      </c>
      <c r="E48" s="27">
        <v>120</v>
      </c>
      <c r="F48" s="28">
        <f t="shared" si="25"/>
        <v>0</v>
      </c>
      <c r="G48" s="29">
        <f t="shared" si="26"/>
        <v>0</v>
      </c>
      <c r="H48" s="2">
        <v>0</v>
      </c>
      <c r="I48" s="2">
        <v>0</v>
      </c>
      <c r="J48" s="10">
        <v>0.69</v>
      </c>
      <c r="K48" s="22">
        <v>0.6</v>
      </c>
      <c r="L48" s="22">
        <v>0.4</v>
      </c>
      <c r="M48" s="22">
        <v>0.4</v>
      </c>
      <c r="N48" s="22">
        <v>1800</v>
      </c>
      <c r="O48" s="71">
        <f t="shared" si="3"/>
        <v>0.13100000000000001</v>
      </c>
      <c r="P48" s="2">
        <f t="shared" si="27"/>
        <v>9.6000000000000002E-2</v>
      </c>
      <c r="Q48" s="23">
        <v>11.385999999999999</v>
      </c>
      <c r="R48" s="12">
        <f t="shared" si="28"/>
        <v>0</v>
      </c>
      <c r="S48" s="12">
        <f t="shared" si="4"/>
        <v>0</v>
      </c>
      <c r="T48" s="12">
        <f t="shared" si="5"/>
        <v>0</v>
      </c>
      <c r="U48" s="70">
        <f t="shared" si="29"/>
        <v>0.06</v>
      </c>
      <c r="V48" s="70">
        <f t="shared" si="29"/>
        <v>0.04</v>
      </c>
      <c r="W48" s="70">
        <f t="shared" si="29"/>
        <v>0.04</v>
      </c>
      <c r="X48" s="70">
        <f t="shared" si="29"/>
        <v>0.04</v>
      </c>
      <c r="Y48" s="70">
        <f t="shared" si="29"/>
        <v>0.03</v>
      </c>
      <c r="Z48" s="70">
        <f t="shared" si="29"/>
        <v>0.03</v>
      </c>
      <c r="AA48" s="70">
        <f t="shared" si="29"/>
        <v>0.03</v>
      </c>
      <c r="AB48" s="70">
        <f t="shared" si="29"/>
        <v>0.03</v>
      </c>
    </row>
    <row r="49" spans="1:28" ht="18.75" customHeight="1" x14ac:dyDescent="0.3">
      <c r="A49" s="27" t="s">
        <v>164</v>
      </c>
      <c r="B49" s="25" t="s">
        <v>165</v>
      </c>
      <c r="C49" s="17">
        <f t="shared" si="24"/>
        <v>0.48</v>
      </c>
      <c r="D49" s="36">
        <v>0</v>
      </c>
      <c r="E49" s="27">
        <v>150</v>
      </c>
      <c r="F49" s="28">
        <f t="shared" si="25"/>
        <v>0</v>
      </c>
      <c r="G49" s="29">
        <f t="shared" si="26"/>
        <v>0</v>
      </c>
      <c r="H49" s="2">
        <v>0</v>
      </c>
      <c r="I49" s="2">
        <v>0</v>
      </c>
      <c r="J49" s="10">
        <v>0.48</v>
      </c>
      <c r="K49" s="22">
        <v>0.6</v>
      </c>
      <c r="L49" s="22">
        <v>0.40500000000000003</v>
      </c>
      <c r="M49" s="22">
        <v>0.23499999999999999</v>
      </c>
      <c r="N49" s="22">
        <v>2250</v>
      </c>
      <c r="O49" s="71">
        <f t="shared" si="3"/>
        <v>0.13100000000000001</v>
      </c>
      <c r="P49" s="2">
        <f t="shared" si="27"/>
        <v>5.7104999999999996E-2</v>
      </c>
      <c r="Q49" s="23">
        <v>8.1219999999999999</v>
      </c>
      <c r="R49" s="12">
        <f t="shared" si="28"/>
        <v>0</v>
      </c>
      <c r="S49" s="12">
        <f t="shared" si="4"/>
        <v>0</v>
      </c>
      <c r="T49" s="12">
        <f t="shared" si="5"/>
        <v>0</v>
      </c>
      <c r="U49" s="70">
        <f t="shared" si="29"/>
        <v>0.05</v>
      </c>
      <c r="V49" s="70">
        <f t="shared" si="29"/>
        <v>0.04</v>
      </c>
      <c r="W49" s="70">
        <f t="shared" si="29"/>
        <v>0.03</v>
      </c>
      <c r="X49" s="70">
        <f t="shared" si="29"/>
        <v>0.03</v>
      </c>
      <c r="Y49" s="70">
        <f t="shared" si="29"/>
        <v>0.03</v>
      </c>
      <c r="Z49" s="70">
        <f t="shared" si="29"/>
        <v>0.03</v>
      </c>
      <c r="AA49" s="70">
        <f t="shared" si="29"/>
        <v>0.03</v>
      </c>
      <c r="AB49" s="70">
        <f t="shared" si="29"/>
        <v>0.02</v>
      </c>
    </row>
    <row r="50" spans="1:28" ht="18.75" customHeight="1" x14ac:dyDescent="0.3">
      <c r="A50" s="27" t="s">
        <v>166</v>
      </c>
      <c r="B50" s="25" t="s">
        <v>167</v>
      </c>
      <c r="C50" s="17">
        <f t="shared" si="24"/>
        <v>0.31</v>
      </c>
      <c r="D50" s="36">
        <v>0</v>
      </c>
      <c r="E50" s="27">
        <v>480</v>
      </c>
      <c r="F50" s="28">
        <f t="shared" si="25"/>
        <v>0</v>
      </c>
      <c r="G50" s="29">
        <f t="shared" si="26"/>
        <v>0</v>
      </c>
      <c r="H50" s="2">
        <v>0</v>
      </c>
      <c r="I50" s="2">
        <v>0</v>
      </c>
      <c r="J50" s="10">
        <v>0.31</v>
      </c>
      <c r="K50" s="22">
        <v>1.1499999999999999</v>
      </c>
      <c r="L50" s="22">
        <v>0.8</v>
      </c>
      <c r="M50" s="22">
        <v>0.28000000000000003</v>
      </c>
      <c r="N50" s="22">
        <v>3360</v>
      </c>
      <c r="O50" s="71">
        <f t="shared" si="3"/>
        <v>0.28100000000000003</v>
      </c>
      <c r="P50" s="2">
        <f t="shared" si="27"/>
        <v>0.2576</v>
      </c>
      <c r="Q50" s="23">
        <v>19.738</v>
      </c>
      <c r="R50" s="12">
        <f t="shared" si="28"/>
        <v>0</v>
      </c>
      <c r="S50" s="12">
        <f t="shared" si="4"/>
        <v>0</v>
      </c>
      <c r="T50" s="12">
        <f t="shared" si="5"/>
        <v>0</v>
      </c>
      <c r="U50" s="70">
        <f t="shared" si="29"/>
        <v>0.03</v>
      </c>
      <c r="V50" s="70">
        <f t="shared" si="29"/>
        <v>0.02</v>
      </c>
      <c r="W50" s="70">
        <f t="shared" si="29"/>
        <v>0.02</v>
      </c>
      <c r="X50" s="70">
        <f t="shared" si="29"/>
        <v>0.02</v>
      </c>
      <c r="Y50" s="70">
        <f t="shared" si="29"/>
        <v>0.02</v>
      </c>
      <c r="Z50" s="70">
        <f t="shared" si="29"/>
        <v>0.02</v>
      </c>
      <c r="AA50" s="70">
        <f t="shared" si="29"/>
        <v>0.02</v>
      </c>
      <c r="AB50" s="70">
        <f t="shared" si="29"/>
        <v>0.02</v>
      </c>
    </row>
    <row r="51" spans="1:28" ht="18.75" customHeight="1" x14ac:dyDescent="0.3">
      <c r="A51" s="27" t="s">
        <v>168</v>
      </c>
      <c r="B51" s="25" t="s">
        <v>169</v>
      </c>
      <c r="C51" s="17">
        <f t="shared" si="24"/>
        <v>0.52</v>
      </c>
      <c r="D51" s="36">
        <v>0</v>
      </c>
      <c r="E51" s="27">
        <v>360</v>
      </c>
      <c r="F51" s="28">
        <f t="shared" si="25"/>
        <v>0</v>
      </c>
      <c r="G51" s="29">
        <f t="shared" si="26"/>
        <v>0</v>
      </c>
      <c r="H51" s="2">
        <v>0</v>
      </c>
      <c r="I51" s="2">
        <v>0</v>
      </c>
      <c r="J51" s="10">
        <v>0.52</v>
      </c>
      <c r="K51" s="22">
        <v>1.1000000000000001</v>
      </c>
      <c r="L51" s="22">
        <v>0.78</v>
      </c>
      <c r="M51" s="22">
        <v>0.33</v>
      </c>
      <c r="N51" s="22">
        <v>2520</v>
      </c>
      <c r="O51" s="71">
        <f t="shared" si="3"/>
        <v>0.28100000000000003</v>
      </c>
      <c r="P51" s="2">
        <f t="shared" si="27"/>
        <v>0.28314000000000006</v>
      </c>
      <c r="Q51" s="23">
        <v>23.434000000000001</v>
      </c>
      <c r="R51" s="12">
        <f t="shared" si="28"/>
        <v>0</v>
      </c>
      <c r="S51" s="12">
        <f t="shared" si="4"/>
        <v>0</v>
      </c>
      <c r="T51" s="12">
        <f t="shared" si="5"/>
        <v>0</v>
      </c>
      <c r="U51" s="70">
        <f t="shared" si="29"/>
        <v>0.04</v>
      </c>
      <c r="V51" s="70">
        <f t="shared" si="29"/>
        <v>0.03</v>
      </c>
      <c r="W51" s="70">
        <f t="shared" si="29"/>
        <v>0.03</v>
      </c>
      <c r="X51" s="70">
        <f t="shared" si="29"/>
        <v>0.03</v>
      </c>
      <c r="Y51" s="70">
        <f t="shared" si="29"/>
        <v>0.02</v>
      </c>
      <c r="Z51" s="70">
        <f t="shared" si="29"/>
        <v>0.02</v>
      </c>
      <c r="AA51" s="70">
        <f t="shared" si="29"/>
        <v>0.02</v>
      </c>
      <c r="AB51" s="70">
        <f t="shared" si="29"/>
        <v>0.02</v>
      </c>
    </row>
    <row r="52" spans="1:28" ht="18.75" customHeight="1" x14ac:dyDescent="0.3">
      <c r="A52" s="27" t="s">
        <v>170</v>
      </c>
      <c r="B52" s="25" t="s">
        <v>171</v>
      </c>
      <c r="C52" s="17">
        <f t="shared" si="24"/>
        <v>0.55000000000000004</v>
      </c>
      <c r="D52" s="36">
        <v>0</v>
      </c>
      <c r="E52" s="27">
        <v>200</v>
      </c>
      <c r="F52" s="28">
        <f t="shared" si="25"/>
        <v>0</v>
      </c>
      <c r="G52" s="29">
        <f t="shared" si="26"/>
        <v>0</v>
      </c>
      <c r="H52" s="2">
        <v>0</v>
      </c>
      <c r="I52" s="2">
        <v>0</v>
      </c>
      <c r="J52" s="10">
        <v>0.55000000000000004</v>
      </c>
      <c r="K52" s="22">
        <v>0.7</v>
      </c>
      <c r="L52" s="22">
        <v>0.28999999999999998</v>
      </c>
      <c r="M52" s="22">
        <v>0.39</v>
      </c>
      <c r="N52" s="22">
        <v>4800</v>
      </c>
      <c r="O52" s="71">
        <f t="shared" si="3"/>
        <v>8.2000000000000003E-2</v>
      </c>
      <c r="P52" s="2">
        <f t="shared" si="27"/>
        <v>7.916999999999999E-2</v>
      </c>
      <c r="Q52" s="23">
        <v>9.9760000000000009</v>
      </c>
      <c r="R52" s="12">
        <f t="shared" si="28"/>
        <v>0</v>
      </c>
      <c r="S52" s="12">
        <f t="shared" si="4"/>
        <v>0</v>
      </c>
      <c r="T52" s="12">
        <f t="shared" si="5"/>
        <v>0</v>
      </c>
      <c r="U52" s="70">
        <f t="shared" si="29"/>
        <v>0.02</v>
      </c>
      <c r="V52" s="70">
        <f t="shared" si="29"/>
        <v>0.02</v>
      </c>
      <c r="W52" s="70">
        <f t="shared" si="29"/>
        <v>0.01</v>
      </c>
      <c r="X52" s="70">
        <f t="shared" si="29"/>
        <v>0.01</v>
      </c>
      <c r="Y52" s="70">
        <f t="shared" si="29"/>
        <v>0.01</v>
      </c>
      <c r="Z52" s="70">
        <f t="shared" si="29"/>
        <v>0.01</v>
      </c>
      <c r="AA52" s="70">
        <f t="shared" si="29"/>
        <v>0.01</v>
      </c>
      <c r="AB52" s="70">
        <f t="shared" si="29"/>
        <v>0.01</v>
      </c>
    </row>
    <row r="53" spans="1:28" ht="18.75" customHeight="1" x14ac:dyDescent="0.3">
      <c r="A53" s="27" t="s">
        <v>172</v>
      </c>
      <c r="B53" s="25" t="s">
        <v>173</v>
      </c>
      <c r="C53" s="17">
        <f t="shared" si="24"/>
        <v>0.42</v>
      </c>
      <c r="D53" s="36">
        <v>0</v>
      </c>
      <c r="E53" s="27">
        <v>250</v>
      </c>
      <c r="F53" s="28">
        <f t="shared" si="25"/>
        <v>0</v>
      </c>
      <c r="G53" s="29">
        <f t="shared" si="26"/>
        <v>0</v>
      </c>
      <c r="H53" s="2">
        <v>0</v>
      </c>
      <c r="I53" s="2">
        <v>0</v>
      </c>
      <c r="J53" s="10">
        <v>0.42</v>
      </c>
      <c r="K53" s="22">
        <v>1</v>
      </c>
      <c r="L53" s="22">
        <v>0.52</v>
      </c>
      <c r="M53" s="22">
        <v>0.34</v>
      </c>
      <c r="N53" s="22">
        <v>1750</v>
      </c>
      <c r="O53" s="71">
        <f t="shared" si="3"/>
        <v>0.28100000000000003</v>
      </c>
      <c r="P53" s="2">
        <f t="shared" si="27"/>
        <v>0.17680000000000001</v>
      </c>
      <c r="Q53" s="23">
        <v>21.37</v>
      </c>
      <c r="R53" s="12">
        <f t="shared" si="28"/>
        <v>0</v>
      </c>
      <c r="S53" s="12">
        <f t="shared" si="4"/>
        <v>0</v>
      </c>
      <c r="T53" s="12">
        <f t="shared" si="5"/>
        <v>0</v>
      </c>
      <c r="U53" s="70">
        <f t="shared" si="29"/>
        <v>0.06</v>
      </c>
      <c r="V53" s="70">
        <f t="shared" si="29"/>
        <v>0.05</v>
      </c>
      <c r="W53" s="70">
        <f t="shared" si="29"/>
        <v>0.04</v>
      </c>
      <c r="X53" s="70">
        <f t="shared" si="29"/>
        <v>0.04</v>
      </c>
      <c r="Y53" s="70">
        <f t="shared" si="29"/>
        <v>0.03</v>
      </c>
      <c r="Z53" s="70">
        <f t="shared" si="29"/>
        <v>0.03</v>
      </c>
      <c r="AA53" s="70">
        <f t="shared" si="29"/>
        <v>0.03</v>
      </c>
      <c r="AB53" s="70">
        <f t="shared" si="29"/>
        <v>0.03</v>
      </c>
    </row>
    <row r="54" spans="1:28" s="11" customFormat="1" ht="18.75" customHeight="1" x14ac:dyDescent="0.3">
      <c r="A54" s="27" t="s">
        <v>174</v>
      </c>
      <c r="B54" s="25" t="s">
        <v>175</v>
      </c>
      <c r="C54" s="17">
        <f t="shared" si="24"/>
        <v>1.02</v>
      </c>
      <c r="D54" s="36">
        <v>0</v>
      </c>
      <c r="E54" s="27">
        <v>20</v>
      </c>
      <c r="F54" s="28">
        <f t="shared" si="25"/>
        <v>0</v>
      </c>
      <c r="G54" s="29">
        <f t="shared" si="26"/>
        <v>0</v>
      </c>
      <c r="H54" s="2">
        <v>0</v>
      </c>
      <c r="I54" s="2">
        <v>0</v>
      </c>
      <c r="J54" s="10">
        <v>1.02</v>
      </c>
      <c r="K54" s="22">
        <v>0.34</v>
      </c>
      <c r="L54" s="22">
        <v>0.2</v>
      </c>
      <c r="M54" s="22">
        <v>0.2</v>
      </c>
      <c r="N54" s="22">
        <v>2160</v>
      </c>
      <c r="O54" s="71">
        <f t="shared" si="3"/>
        <v>1.7999999999999999E-2</v>
      </c>
      <c r="P54" s="2">
        <f t="shared" si="27"/>
        <v>1.3600000000000001E-2</v>
      </c>
      <c r="Q54" s="23">
        <v>2.46</v>
      </c>
      <c r="R54" s="12">
        <f t="shared" si="28"/>
        <v>0</v>
      </c>
      <c r="S54" s="12">
        <f t="shared" si="4"/>
        <v>0</v>
      </c>
      <c r="T54" s="12">
        <f t="shared" si="5"/>
        <v>0</v>
      </c>
      <c r="U54" s="70">
        <f t="shared" si="29"/>
        <v>0.05</v>
      </c>
      <c r="V54" s="70">
        <f t="shared" si="29"/>
        <v>0.04</v>
      </c>
      <c r="W54" s="70">
        <f t="shared" si="29"/>
        <v>0.03</v>
      </c>
      <c r="X54" s="70">
        <f t="shared" si="29"/>
        <v>0.03</v>
      </c>
      <c r="Y54" s="70">
        <f t="shared" si="29"/>
        <v>0.03</v>
      </c>
      <c r="Z54" s="70">
        <f t="shared" si="29"/>
        <v>0.03</v>
      </c>
      <c r="AA54" s="70">
        <f t="shared" si="29"/>
        <v>0.03</v>
      </c>
      <c r="AB54" s="70">
        <f t="shared" si="29"/>
        <v>0.03</v>
      </c>
    </row>
    <row r="55" spans="1:28" s="11" customFormat="1" ht="18.75" customHeight="1" x14ac:dyDescent="0.3">
      <c r="A55" s="27" t="s">
        <v>176</v>
      </c>
      <c r="B55" s="25" t="s">
        <v>177</v>
      </c>
      <c r="C55" s="17">
        <f t="shared" si="24"/>
        <v>0.53</v>
      </c>
      <c r="D55" s="36">
        <v>0</v>
      </c>
      <c r="E55" s="27">
        <v>40</v>
      </c>
      <c r="F55" s="28">
        <f t="shared" si="25"/>
        <v>0</v>
      </c>
      <c r="G55" s="29">
        <f t="shared" si="26"/>
        <v>0</v>
      </c>
      <c r="H55" s="2">
        <v>0</v>
      </c>
      <c r="I55" s="2">
        <v>0</v>
      </c>
      <c r="J55" s="10">
        <v>0.53</v>
      </c>
      <c r="K55" s="22">
        <v>0.4</v>
      </c>
      <c r="L55" s="22">
        <v>0.2</v>
      </c>
      <c r="M55" s="22">
        <v>0.21</v>
      </c>
      <c r="N55" s="22">
        <v>4320</v>
      </c>
      <c r="O55" s="71">
        <f t="shared" si="3"/>
        <v>1.7999999999999999E-2</v>
      </c>
      <c r="P55" s="2">
        <f t="shared" si="27"/>
        <v>1.6800000000000002E-2</v>
      </c>
      <c r="Q55" s="23">
        <v>1.88</v>
      </c>
      <c r="R55" s="12">
        <f t="shared" si="28"/>
        <v>0</v>
      </c>
      <c r="S55" s="12">
        <f t="shared" si="4"/>
        <v>0</v>
      </c>
      <c r="T55" s="12">
        <f t="shared" si="5"/>
        <v>0</v>
      </c>
      <c r="U55" s="70">
        <f t="shared" si="29"/>
        <v>0.02</v>
      </c>
      <c r="V55" s="70">
        <f t="shared" si="29"/>
        <v>0.02</v>
      </c>
      <c r="W55" s="70">
        <f t="shared" si="29"/>
        <v>0.02</v>
      </c>
      <c r="X55" s="70">
        <f t="shared" si="29"/>
        <v>0.01</v>
      </c>
      <c r="Y55" s="70">
        <f t="shared" si="29"/>
        <v>0.01</v>
      </c>
      <c r="Z55" s="70">
        <f t="shared" si="29"/>
        <v>0.01</v>
      </c>
      <c r="AA55" s="70">
        <f t="shared" si="29"/>
        <v>0.01</v>
      </c>
      <c r="AB55" s="70">
        <f t="shared" si="29"/>
        <v>0.01</v>
      </c>
    </row>
    <row r="56" spans="1:28" s="11" customFormat="1" ht="18.75" customHeight="1" x14ac:dyDescent="0.3">
      <c r="A56" s="27" t="s">
        <v>178</v>
      </c>
      <c r="B56" s="25" t="s">
        <v>179</v>
      </c>
      <c r="C56" s="17">
        <f t="shared" si="24"/>
        <v>0.53</v>
      </c>
      <c r="D56" s="36">
        <v>0</v>
      </c>
      <c r="E56" s="27">
        <v>50</v>
      </c>
      <c r="F56" s="28">
        <f t="shared" si="25"/>
        <v>0</v>
      </c>
      <c r="G56" s="29">
        <f t="shared" si="26"/>
        <v>0</v>
      </c>
      <c r="H56" s="2">
        <v>0</v>
      </c>
      <c r="I56" s="2">
        <v>0</v>
      </c>
      <c r="J56" s="10">
        <v>0.53</v>
      </c>
      <c r="K56" s="22">
        <v>0.34</v>
      </c>
      <c r="L56" s="22">
        <v>0.2</v>
      </c>
      <c r="M56" s="22">
        <v>0.2</v>
      </c>
      <c r="N56" s="22">
        <v>5400</v>
      </c>
      <c r="O56" s="71">
        <f t="shared" si="3"/>
        <v>1.7999999999999999E-2</v>
      </c>
      <c r="P56" s="2">
        <f t="shared" si="27"/>
        <v>1.3600000000000001E-2</v>
      </c>
      <c r="Q56" s="23">
        <v>2.8</v>
      </c>
      <c r="R56" s="12">
        <f t="shared" si="28"/>
        <v>0</v>
      </c>
      <c r="S56" s="12">
        <f t="shared" si="4"/>
        <v>0</v>
      </c>
      <c r="T56" s="12">
        <f t="shared" si="5"/>
        <v>0</v>
      </c>
      <c r="U56" s="70">
        <f t="shared" si="29"/>
        <v>0.02</v>
      </c>
      <c r="V56" s="70">
        <f t="shared" si="29"/>
        <v>0.01</v>
      </c>
      <c r="W56" s="70">
        <f t="shared" si="29"/>
        <v>0.01</v>
      </c>
      <c r="X56" s="70">
        <f t="shared" si="29"/>
        <v>0.01</v>
      </c>
      <c r="Y56" s="70">
        <f t="shared" si="29"/>
        <v>0.01</v>
      </c>
      <c r="Z56" s="70">
        <f t="shared" si="29"/>
        <v>0.01</v>
      </c>
      <c r="AA56" s="70">
        <f t="shared" si="29"/>
        <v>0.01</v>
      </c>
      <c r="AB56" s="70">
        <f t="shared" si="29"/>
        <v>0.01</v>
      </c>
    </row>
    <row r="57" spans="1:28" s="11" customFormat="1" ht="18.75" customHeight="1" x14ac:dyDescent="0.3">
      <c r="A57" s="27" t="s">
        <v>180</v>
      </c>
      <c r="B57" s="25" t="s">
        <v>23</v>
      </c>
      <c r="C57" s="17">
        <f t="shared" si="24"/>
        <v>1.82</v>
      </c>
      <c r="D57" s="36">
        <v>0</v>
      </c>
      <c r="E57" s="27">
        <v>20</v>
      </c>
      <c r="F57" s="28">
        <f t="shared" si="25"/>
        <v>0</v>
      </c>
      <c r="G57" s="29">
        <f t="shared" si="26"/>
        <v>0</v>
      </c>
      <c r="H57" s="2">
        <v>0</v>
      </c>
      <c r="I57" s="2">
        <v>0</v>
      </c>
      <c r="J57" s="10">
        <v>1.82</v>
      </c>
      <c r="K57" s="22">
        <v>0.6</v>
      </c>
      <c r="L57" s="22">
        <v>0.3</v>
      </c>
      <c r="M57" s="22">
        <v>0.4</v>
      </c>
      <c r="N57" s="22">
        <v>640</v>
      </c>
      <c r="O57" s="71">
        <f t="shared" si="3"/>
        <v>6.2E-2</v>
      </c>
      <c r="P57" s="22">
        <f t="shared" si="27"/>
        <v>7.1999999999999995E-2</v>
      </c>
      <c r="Q57" s="23">
        <v>4.3600000000000003</v>
      </c>
      <c r="R57" s="49">
        <f t="shared" si="28"/>
        <v>0</v>
      </c>
      <c r="S57" s="12">
        <f t="shared" si="4"/>
        <v>0</v>
      </c>
      <c r="T57" s="12">
        <f t="shared" si="5"/>
        <v>0</v>
      </c>
      <c r="U57" s="70">
        <f t="shared" si="29"/>
        <v>0.17</v>
      </c>
      <c r="V57" s="70">
        <f t="shared" si="29"/>
        <v>0.13</v>
      </c>
      <c r="W57" s="70">
        <f t="shared" si="29"/>
        <v>0.11</v>
      </c>
      <c r="X57" s="70">
        <f t="shared" si="29"/>
        <v>0.1</v>
      </c>
      <c r="Y57" s="70">
        <f t="shared" si="29"/>
        <v>0.1</v>
      </c>
      <c r="Z57" s="70">
        <f t="shared" si="29"/>
        <v>0.09</v>
      </c>
      <c r="AA57" s="70">
        <f t="shared" si="29"/>
        <v>0.09</v>
      </c>
      <c r="AB57" s="70">
        <f t="shared" si="29"/>
        <v>0.09</v>
      </c>
    </row>
    <row r="58" spans="1:28" s="11" customFormat="1" ht="18.75" customHeight="1" x14ac:dyDescent="0.3">
      <c r="A58" s="27" t="s">
        <v>181</v>
      </c>
      <c r="B58" s="25" t="s">
        <v>24</v>
      </c>
      <c r="C58" s="17">
        <f t="shared" si="24"/>
        <v>1.82</v>
      </c>
      <c r="D58" s="36">
        <v>0</v>
      </c>
      <c r="E58" s="27">
        <v>20</v>
      </c>
      <c r="F58" s="28">
        <f t="shared" si="25"/>
        <v>0</v>
      </c>
      <c r="G58" s="29">
        <f t="shared" si="26"/>
        <v>0</v>
      </c>
      <c r="H58" s="2">
        <v>0</v>
      </c>
      <c r="I58" s="2">
        <v>0</v>
      </c>
      <c r="J58" s="10">
        <v>1.82</v>
      </c>
      <c r="K58" s="22">
        <v>0.6</v>
      </c>
      <c r="L58" s="22">
        <v>0.3</v>
      </c>
      <c r="M58" s="22">
        <v>0.4</v>
      </c>
      <c r="N58" s="22">
        <v>640</v>
      </c>
      <c r="O58" s="71">
        <f t="shared" si="3"/>
        <v>6.2E-2</v>
      </c>
      <c r="P58" s="22">
        <f t="shared" si="27"/>
        <v>7.1999999999999995E-2</v>
      </c>
      <c r="Q58" s="23">
        <v>4.3600000000000003</v>
      </c>
      <c r="R58" s="49">
        <f t="shared" si="28"/>
        <v>0</v>
      </c>
      <c r="S58" s="12">
        <f t="shared" si="4"/>
        <v>0</v>
      </c>
      <c r="T58" s="12">
        <f t="shared" si="5"/>
        <v>0</v>
      </c>
      <c r="U58" s="70">
        <f t="shared" si="29"/>
        <v>0.17</v>
      </c>
      <c r="V58" s="70">
        <f t="shared" si="29"/>
        <v>0.13</v>
      </c>
      <c r="W58" s="70">
        <f t="shared" si="29"/>
        <v>0.11</v>
      </c>
      <c r="X58" s="70">
        <f t="shared" si="29"/>
        <v>0.1</v>
      </c>
      <c r="Y58" s="70">
        <f t="shared" si="29"/>
        <v>0.1</v>
      </c>
      <c r="Z58" s="70">
        <f t="shared" si="29"/>
        <v>0.09</v>
      </c>
      <c r="AA58" s="70">
        <f t="shared" si="29"/>
        <v>0.09</v>
      </c>
      <c r="AB58" s="70">
        <f t="shared" si="29"/>
        <v>0.09</v>
      </c>
    </row>
    <row r="59" spans="1:28" s="11" customFormat="1" ht="18.75" customHeight="1" x14ac:dyDescent="0.3">
      <c r="A59" s="27" t="s">
        <v>182</v>
      </c>
      <c r="B59" s="25" t="s">
        <v>25</v>
      </c>
      <c r="C59" s="17">
        <f t="shared" si="24"/>
        <v>1.82</v>
      </c>
      <c r="D59" s="36">
        <v>0</v>
      </c>
      <c r="E59" s="27">
        <v>20</v>
      </c>
      <c r="F59" s="28">
        <f t="shared" si="25"/>
        <v>0</v>
      </c>
      <c r="G59" s="29">
        <f t="shared" si="26"/>
        <v>0</v>
      </c>
      <c r="H59" s="2">
        <v>0</v>
      </c>
      <c r="I59" s="2">
        <v>0</v>
      </c>
      <c r="J59" s="10">
        <v>1.82</v>
      </c>
      <c r="K59" s="22">
        <v>0.6</v>
      </c>
      <c r="L59" s="22">
        <v>0.3</v>
      </c>
      <c r="M59" s="22">
        <v>0.4</v>
      </c>
      <c r="N59" s="22">
        <v>640</v>
      </c>
      <c r="O59" s="71">
        <f t="shared" si="3"/>
        <v>6.2E-2</v>
      </c>
      <c r="P59" s="22">
        <f t="shared" si="27"/>
        <v>7.1999999999999995E-2</v>
      </c>
      <c r="Q59" s="23">
        <v>4.3600000000000003</v>
      </c>
      <c r="R59" s="49">
        <f t="shared" si="28"/>
        <v>0</v>
      </c>
      <c r="S59" s="12">
        <f t="shared" si="4"/>
        <v>0</v>
      </c>
      <c r="T59" s="12">
        <f t="shared" si="5"/>
        <v>0</v>
      </c>
      <c r="U59" s="70">
        <f t="shared" si="29"/>
        <v>0.17</v>
      </c>
      <c r="V59" s="70">
        <f t="shared" si="29"/>
        <v>0.13</v>
      </c>
      <c r="W59" s="70">
        <f t="shared" si="29"/>
        <v>0.11</v>
      </c>
      <c r="X59" s="70">
        <f t="shared" si="29"/>
        <v>0.1</v>
      </c>
      <c r="Y59" s="70">
        <f t="shared" si="29"/>
        <v>0.1</v>
      </c>
      <c r="Z59" s="70">
        <f t="shared" si="29"/>
        <v>0.09</v>
      </c>
      <c r="AA59" s="70">
        <f t="shared" si="29"/>
        <v>0.09</v>
      </c>
      <c r="AB59" s="70">
        <f t="shared" si="29"/>
        <v>0.09</v>
      </c>
    </row>
    <row r="60" spans="1:28" s="11" customFormat="1" ht="18.75" customHeight="1" x14ac:dyDescent="0.3">
      <c r="A60" s="27" t="s">
        <v>183</v>
      </c>
      <c r="B60" s="25" t="s">
        <v>26</v>
      </c>
      <c r="C60" s="17">
        <f t="shared" si="24"/>
        <v>1.82</v>
      </c>
      <c r="D60" s="36">
        <v>0</v>
      </c>
      <c r="E60" s="27">
        <v>20</v>
      </c>
      <c r="F60" s="28">
        <f t="shared" si="25"/>
        <v>0</v>
      </c>
      <c r="G60" s="29">
        <f t="shared" si="26"/>
        <v>0</v>
      </c>
      <c r="H60" s="2">
        <v>0</v>
      </c>
      <c r="I60" s="2">
        <v>0</v>
      </c>
      <c r="J60" s="10">
        <v>1.82</v>
      </c>
      <c r="K60" s="22">
        <v>0.6</v>
      </c>
      <c r="L60" s="22">
        <v>0.3</v>
      </c>
      <c r="M60" s="22">
        <v>0.4</v>
      </c>
      <c r="N60" s="22">
        <v>640</v>
      </c>
      <c r="O60" s="71">
        <f t="shared" si="3"/>
        <v>6.2E-2</v>
      </c>
      <c r="P60" s="22">
        <f t="shared" si="27"/>
        <v>7.1999999999999995E-2</v>
      </c>
      <c r="Q60" s="23">
        <v>4.3600000000000003</v>
      </c>
      <c r="R60" s="49">
        <f t="shared" si="28"/>
        <v>0</v>
      </c>
      <c r="S60" s="12">
        <f t="shared" si="4"/>
        <v>0</v>
      </c>
      <c r="T60" s="12">
        <f t="shared" si="5"/>
        <v>0</v>
      </c>
      <c r="U60" s="70">
        <f t="shared" si="29"/>
        <v>0.17</v>
      </c>
      <c r="V60" s="70">
        <f t="shared" si="29"/>
        <v>0.13</v>
      </c>
      <c r="W60" s="70">
        <f t="shared" si="29"/>
        <v>0.11</v>
      </c>
      <c r="X60" s="70">
        <f t="shared" si="29"/>
        <v>0.1</v>
      </c>
      <c r="Y60" s="70">
        <f t="shared" si="29"/>
        <v>0.1</v>
      </c>
      <c r="Z60" s="70">
        <f t="shared" si="29"/>
        <v>0.09</v>
      </c>
      <c r="AA60" s="70">
        <f t="shared" si="29"/>
        <v>0.09</v>
      </c>
      <c r="AB60" s="70">
        <f t="shared" si="29"/>
        <v>0.09</v>
      </c>
    </row>
    <row r="61" spans="1:28" s="11" customFormat="1" ht="18.75" customHeight="1" x14ac:dyDescent="0.3">
      <c r="A61" s="27" t="s">
        <v>184</v>
      </c>
      <c r="B61" s="25" t="s">
        <v>27</v>
      </c>
      <c r="C61" s="98">
        <f t="shared" si="24"/>
        <v>4.2</v>
      </c>
      <c r="D61" s="36">
        <v>0</v>
      </c>
      <c r="E61" s="94">
        <v>5</v>
      </c>
      <c r="F61" s="28">
        <f>($E$61*D61)</f>
        <v>0</v>
      </c>
      <c r="G61" s="29">
        <f>SUM($C$61*D61*$E$61)</f>
        <v>0</v>
      </c>
      <c r="H61" s="2">
        <v>0</v>
      </c>
      <c r="I61" s="2">
        <v>0</v>
      </c>
      <c r="J61" s="118">
        <v>4.2</v>
      </c>
      <c r="K61" s="22">
        <v>0.33</v>
      </c>
      <c r="L61" s="22">
        <v>0.12</v>
      </c>
      <c r="M61" s="22">
        <v>0.33</v>
      </c>
      <c r="N61" s="22">
        <v>600</v>
      </c>
      <c r="O61" s="79">
        <f t="shared" si="3"/>
        <v>1.6E-2</v>
      </c>
      <c r="P61" s="2">
        <f t="shared" si="27"/>
        <v>1.3068000000000001E-2</v>
      </c>
      <c r="Q61" s="23">
        <v>18</v>
      </c>
      <c r="R61" s="12">
        <f t="shared" si="28"/>
        <v>0</v>
      </c>
      <c r="S61" s="12">
        <f t="shared" si="4"/>
        <v>0</v>
      </c>
      <c r="T61" s="12">
        <f t="shared" si="5"/>
        <v>0</v>
      </c>
      <c r="U61" s="132">
        <f t="shared" si="29"/>
        <v>0.18</v>
      </c>
      <c r="V61" s="132">
        <f t="shared" si="29"/>
        <v>0.13</v>
      </c>
      <c r="W61" s="132">
        <f t="shared" si="29"/>
        <v>0.12</v>
      </c>
      <c r="X61" s="132">
        <f t="shared" si="29"/>
        <v>0.11</v>
      </c>
      <c r="Y61" s="132">
        <f t="shared" si="29"/>
        <v>0.1</v>
      </c>
      <c r="Z61" s="132">
        <f t="shared" si="29"/>
        <v>0.1</v>
      </c>
      <c r="AA61" s="132">
        <f t="shared" si="29"/>
        <v>0.09</v>
      </c>
      <c r="AB61" s="132">
        <f t="shared" si="29"/>
        <v>0.09</v>
      </c>
    </row>
    <row r="62" spans="1:28" s="11" customFormat="1" ht="18.75" customHeight="1" x14ac:dyDescent="0.3">
      <c r="A62" s="27" t="s">
        <v>185</v>
      </c>
      <c r="B62" s="25" t="s">
        <v>28</v>
      </c>
      <c r="C62" s="98"/>
      <c r="D62" s="36">
        <v>0</v>
      </c>
      <c r="E62" s="95"/>
      <c r="F62" s="28">
        <f t="shared" ref="F62:F64" si="30">($E$61*D62)</f>
        <v>0</v>
      </c>
      <c r="G62" s="29">
        <f t="shared" ref="G62:G64" si="31">SUM($C$61*D62*$E$61)</f>
        <v>0</v>
      </c>
      <c r="H62" s="2">
        <v>0</v>
      </c>
      <c r="I62" s="2">
        <v>0</v>
      </c>
      <c r="J62" s="118"/>
      <c r="K62" s="22">
        <v>0.33</v>
      </c>
      <c r="L62" s="22">
        <v>0.12</v>
      </c>
      <c r="M62" s="22">
        <v>0.33</v>
      </c>
      <c r="N62" s="22">
        <v>600</v>
      </c>
      <c r="O62" s="79"/>
      <c r="P62" s="2">
        <f t="shared" si="27"/>
        <v>1.3068000000000001E-2</v>
      </c>
      <c r="Q62" s="23">
        <v>18</v>
      </c>
      <c r="R62" s="12">
        <f t="shared" si="28"/>
        <v>0</v>
      </c>
      <c r="S62" s="12">
        <f>D62*O61</f>
        <v>0</v>
      </c>
      <c r="T62" s="12">
        <f t="shared" si="5"/>
        <v>0</v>
      </c>
      <c r="U62" s="132"/>
      <c r="V62" s="132"/>
      <c r="W62" s="132"/>
      <c r="X62" s="132"/>
      <c r="Y62" s="132"/>
      <c r="Z62" s="132"/>
      <c r="AA62" s="132"/>
      <c r="AB62" s="132"/>
    </row>
    <row r="63" spans="1:28" s="11" customFormat="1" ht="18.75" customHeight="1" x14ac:dyDescent="0.3">
      <c r="A63" s="27" t="s">
        <v>186</v>
      </c>
      <c r="B63" s="25" t="s">
        <v>29</v>
      </c>
      <c r="C63" s="98"/>
      <c r="D63" s="36">
        <v>0</v>
      </c>
      <c r="E63" s="95"/>
      <c r="F63" s="28">
        <f t="shared" si="30"/>
        <v>0</v>
      </c>
      <c r="G63" s="29">
        <f t="shared" si="31"/>
        <v>0</v>
      </c>
      <c r="H63" s="2">
        <v>0</v>
      </c>
      <c r="I63" s="2">
        <v>0</v>
      </c>
      <c r="J63" s="118"/>
      <c r="K63" s="22">
        <v>0.33</v>
      </c>
      <c r="L63" s="22">
        <v>0.12</v>
      </c>
      <c r="M63" s="22">
        <v>0.33</v>
      </c>
      <c r="N63" s="22">
        <v>600</v>
      </c>
      <c r="O63" s="79"/>
      <c r="P63" s="2">
        <f t="shared" si="27"/>
        <v>1.3068000000000001E-2</v>
      </c>
      <c r="Q63" s="23">
        <v>18</v>
      </c>
      <c r="R63" s="12">
        <f t="shared" si="28"/>
        <v>0</v>
      </c>
      <c r="S63" s="12">
        <f>D63*O61</f>
        <v>0</v>
      </c>
      <c r="T63" s="12">
        <f t="shared" si="5"/>
        <v>0</v>
      </c>
      <c r="U63" s="132"/>
      <c r="V63" s="132"/>
      <c r="W63" s="132"/>
      <c r="X63" s="132"/>
      <c r="Y63" s="132"/>
      <c r="Z63" s="132"/>
      <c r="AA63" s="132"/>
      <c r="AB63" s="132"/>
    </row>
    <row r="64" spans="1:28" s="11" customFormat="1" ht="18.75" customHeight="1" x14ac:dyDescent="0.3">
      <c r="A64" s="27" t="s">
        <v>187</v>
      </c>
      <c r="B64" s="25" t="s">
        <v>30</v>
      </c>
      <c r="C64" s="98"/>
      <c r="D64" s="36">
        <v>0</v>
      </c>
      <c r="E64" s="96"/>
      <c r="F64" s="28">
        <f t="shared" si="30"/>
        <v>0</v>
      </c>
      <c r="G64" s="29">
        <f t="shared" si="31"/>
        <v>0</v>
      </c>
      <c r="H64" s="2">
        <v>0</v>
      </c>
      <c r="I64" s="2">
        <v>0</v>
      </c>
      <c r="J64" s="118"/>
      <c r="K64" s="22">
        <v>0.33</v>
      </c>
      <c r="L64" s="22">
        <v>0.12</v>
      </c>
      <c r="M64" s="22">
        <v>0.33</v>
      </c>
      <c r="N64" s="22">
        <v>600</v>
      </c>
      <c r="O64" s="79"/>
      <c r="P64" s="2">
        <f t="shared" si="27"/>
        <v>1.3068000000000001E-2</v>
      </c>
      <c r="Q64" s="23">
        <v>18</v>
      </c>
      <c r="R64" s="12">
        <f t="shared" si="28"/>
        <v>0</v>
      </c>
      <c r="S64" s="12">
        <f>D64*O61</f>
        <v>0</v>
      </c>
      <c r="T64" s="12">
        <f t="shared" si="5"/>
        <v>0</v>
      </c>
      <c r="U64" s="132"/>
      <c r="V64" s="132"/>
      <c r="W64" s="132"/>
      <c r="X64" s="132"/>
      <c r="Y64" s="132"/>
      <c r="Z64" s="132"/>
      <c r="AA64" s="132"/>
      <c r="AB64" s="132"/>
    </row>
    <row r="65" spans="1:28" s="11" customFormat="1" ht="18.75" customHeight="1" x14ac:dyDescent="0.3">
      <c r="A65" s="27" t="s">
        <v>188</v>
      </c>
      <c r="B65" s="25" t="s">
        <v>31</v>
      </c>
      <c r="C65" s="98">
        <f>IF($F$146=1,J65+U65,IF($F$146=2,J65+V65,IF($F$146=3,J65+W65,IF($F$146=4,J65+X65,IF($F$146=5,J65+Y65,IF($F$146=6,J65+Z65,IF($F$146=7,J65+AA65,IF($F$146=8,J65+AB65,J65))))))))</f>
        <v>25.26</v>
      </c>
      <c r="D65" s="36">
        <v>0</v>
      </c>
      <c r="E65" s="94">
        <v>300</v>
      </c>
      <c r="F65" s="27">
        <f>D65*$E$65</f>
        <v>0</v>
      </c>
      <c r="G65" s="29">
        <f>SUM($C$65*D65)</f>
        <v>0</v>
      </c>
      <c r="H65" s="2">
        <v>0</v>
      </c>
      <c r="I65" s="2">
        <v>0</v>
      </c>
      <c r="J65" s="118">
        <v>25.26</v>
      </c>
      <c r="K65" s="22">
        <v>0.12</v>
      </c>
      <c r="L65" s="22">
        <v>0.36</v>
      </c>
      <c r="M65" s="22">
        <v>0.6</v>
      </c>
      <c r="N65" s="22">
        <v>27</v>
      </c>
      <c r="O65" s="79">
        <f t="shared" si="3"/>
        <v>21.867000000000001</v>
      </c>
      <c r="P65" s="2">
        <f t="shared" si="27"/>
        <v>2.5919999999999995E-2</v>
      </c>
      <c r="Q65" s="23">
        <v>0</v>
      </c>
      <c r="R65" s="12">
        <f t="shared" si="28"/>
        <v>0</v>
      </c>
      <c r="S65" s="12">
        <f t="shared" si="4"/>
        <v>0</v>
      </c>
      <c r="T65" s="12">
        <f t="shared" si="5"/>
        <v>0</v>
      </c>
      <c r="U65" s="132">
        <f t="shared" ref="U65:AB69" si="32">ROUND((U$2/($N65*U$1)),2)</f>
        <v>3.94</v>
      </c>
      <c r="V65" s="132">
        <f t="shared" si="32"/>
        <v>2.98</v>
      </c>
      <c r="W65" s="132">
        <f t="shared" si="32"/>
        <v>2.65</v>
      </c>
      <c r="X65" s="132">
        <f t="shared" si="32"/>
        <v>2.4</v>
      </c>
      <c r="Y65" s="132">
        <f t="shared" si="32"/>
        <v>2.2599999999999998</v>
      </c>
      <c r="Z65" s="132">
        <f t="shared" si="32"/>
        <v>2.1800000000000002</v>
      </c>
      <c r="AA65" s="132">
        <f t="shared" si="32"/>
        <v>2.09</v>
      </c>
      <c r="AB65" s="132">
        <f t="shared" si="32"/>
        <v>2.08</v>
      </c>
    </row>
    <row r="66" spans="1:28" s="11" customFormat="1" ht="18.75" customHeight="1" x14ac:dyDescent="0.3">
      <c r="A66" s="27" t="s">
        <v>189</v>
      </c>
      <c r="B66" s="25" t="s">
        <v>32</v>
      </c>
      <c r="C66" s="98"/>
      <c r="D66" s="36">
        <v>0</v>
      </c>
      <c r="E66" s="95"/>
      <c r="F66" s="27">
        <f t="shared" ref="F66:F68" si="33">D66*$E$65</f>
        <v>0</v>
      </c>
      <c r="G66" s="29">
        <f t="shared" ref="G66:G68" si="34">SUM($C$65*D66)</f>
        <v>0</v>
      </c>
      <c r="H66" s="2">
        <v>0</v>
      </c>
      <c r="I66" s="2">
        <v>0</v>
      </c>
      <c r="J66" s="118"/>
      <c r="K66" s="22">
        <v>0.12</v>
      </c>
      <c r="L66" s="22">
        <v>0.36</v>
      </c>
      <c r="M66" s="22">
        <v>0.6</v>
      </c>
      <c r="N66" s="22">
        <v>27</v>
      </c>
      <c r="O66" s="79"/>
      <c r="P66" s="2">
        <f t="shared" si="27"/>
        <v>2.5919999999999995E-2</v>
      </c>
      <c r="Q66" s="23">
        <v>0</v>
      </c>
      <c r="R66" s="12">
        <f t="shared" si="28"/>
        <v>0</v>
      </c>
      <c r="S66" s="12">
        <f>D66*O65</f>
        <v>0</v>
      </c>
      <c r="T66" s="12">
        <f t="shared" si="5"/>
        <v>0</v>
      </c>
      <c r="U66" s="132"/>
      <c r="V66" s="132"/>
      <c r="W66" s="132"/>
      <c r="X66" s="132"/>
      <c r="Y66" s="132"/>
      <c r="Z66" s="132"/>
      <c r="AA66" s="132"/>
      <c r="AB66" s="132"/>
    </row>
    <row r="67" spans="1:28" s="11" customFormat="1" ht="18.75" customHeight="1" x14ac:dyDescent="0.3">
      <c r="A67" s="27" t="s">
        <v>190</v>
      </c>
      <c r="B67" s="25" t="s">
        <v>33</v>
      </c>
      <c r="C67" s="98"/>
      <c r="D67" s="36">
        <v>0</v>
      </c>
      <c r="E67" s="95"/>
      <c r="F67" s="27">
        <f t="shared" si="33"/>
        <v>0</v>
      </c>
      <c r="G67" s="29">
        <f t="shared" si="34"/>
        <v>0</v>
      </c>
      <c r="H67" s="2">
        <v>0</v>
      </c>
      <c r="I67" s="2">
        <v>0</v>
      </c>
      <c r="J67" s="118"/>
      <c r="K67" s="22">
        <v>0.12</v>
      </c>
      <c r="L67" s="22">
        <v>0.36</v>
      </c>
      <c r="M67" s="22">
        <v>0.6</v>
      </c>
      <c r="N67" s="22">
        <v>27</v>
      </c>
      <c r="O67" s="79"/>
      <c r="P67" s="2">
        <f t="shared" si="27"/>
        <v>2.5919999999999995E-2</v>
      </c>
      <c r="Q67" s="23">
        <v>0</v>
      </c>
      <c r="R67" s="12">
        <f t="shared" si="28"/>
        <v>0</v>
      </c>
      <c r="S67" s="12">
        <f>D67*O65</f>
        <v>0</v>
      </c>
      <c r="T67" s="12">
        <f t="shared" si="5"/>
        <v>0</v>
      </c>
      <c r="U67" s="132"/>
      <c r="V67" s="132"/>
      <c r="W67" s="132"/>
      <c r="X67" s="132"/>
      <c r="Y67" s="132"/>
      <c r="Z67" s="132"/>
      <c r="AA67" s="132"/>
      <c r="AB67" s="132"/>
    </row>
    <row r="68" spans="1:28" s="11" customFormat="1" ht="18.75" customHeight="1" x14ac:dyDescent="0.3">
      <c r="A68" s="27" t="s">
        <v>191</v>
      </c>
      <c r="B68" s="25" t="s">
        <v>34</v>
      </c>
      <c r="C68" s="98"/>
      <c r="D68" s="36">
        <v>0</v>
      </c>
      <c r="E68" s="96"/>
      <c r="F68" s="27">
        <f t="shared" si="33"/>
        <v>0</v>
      </c>
      <c r="G68" s="29">
        <f t="shared" si="34"/>
        <v>0</v>
      </c>
      <c r="H68" s="2">
        <v>0</v>
      </c>
      <c r="I68" s="2">
        <v>0</v>
      </c>
      <c r="J68" s="118"/>
      <c r="K68" s="22">
        <v>0.12</v>
      </c>
      <c r="L68" s="22">
        <v>0.36</v>
      </c>
      <c r="M68" s="22">
        <v>0.6</v>
      </c>
      <c r="N68" s="22">
        <v>27</v>
      </c>
      <c r="O68" s="79"/>
      <c r="P68" s="2">
        <f t="shared" si="27"/>
        <v>2.5919999999999995E-2</v>
      </c>
      <c r="Q68" s="23">
        <v>0</v>
      </c>
      <c r="R68" s="12">
        <f t="shared" si="28"/>
        <v>0</v>
      </c>
      <c r="S68" s="12">
        <f>D68*O65</f>
        <v>0</v>
      </c>
      <c r="T68" s="12">
        <f t="shared" si="5"/>
        <v>0</v>
      </c>
      <c r="U68" s="132"/>
      <c r="V68" s="132"/>
      <c r="W68" s="132"/>
      <c r="X68" s="132"/>
      <c r="Y68" s="132"/>
      <c r="Z68" s="132"/>
      <c r="AA68" s="132"/>
      <c r="AB68" s="132"/>
    </row>
    <row r="69" spans="1:28" s="11" customFormat="1" ht="18.75" customHeight="1" x14ac:dyDescent="0.3">
      <c r="A69" s="27" t="s">
        <v>192</v>
      </c>
      <c r="B69" s="25" t="s">
        <v>35</v>
      </c>
      <c r="C69" s="98">
        <f>IF($F$146=1,J69+U69,IF($F$146=2,J69+V69,IF($F$146=3,J69+W69,IF($F$146=4,J69+X69,IF($F$146=5,J69+Y69,IF($F$146=6,J69+Z69,IF($F$146=7,J69+AA69,IF($F$146=8,J69+AB69,J69))))))))</f>
        <v>62.1</v>
      </c>
      <c r="D69" s="36">
        <v>0</v>
      </c>
      <c r="E69" s="94">
        <v>500</v>
      </c>
      <c r="F69" s="27">
        <f>D69*$E$69</f>
        <v>0</v>
      </c>
      <c r="G69" s="29">
        <f>SUM($C$69*D69)</f>
        <v>0</v>
      </c>
      <c r="H69" s="2">
        <v>0</v>
      </c>
      <c r="I69" s="2">
        <v>0</v>
      </c>
      <c r="J69" s="10">
        <v>62.1</v>
      </c>
      <c r="K69" s="22">
        <v>0.8</v>
      </c>
      <c r="L69" s="22">
        <v>0.41</v>
      </c>
      <c r="M69" s="22">
        <v>0.35</v>
      </c>
      <c r="N69" s="22">
        <v>15</v>
      </c>
      <c r="O69" s="79">
        <f t="shared" si="3"/>
        <v>65.599999999999994</v>
      </c>
      <c r="P69" s="2">
        <f t="shared" si="27"/>
        <v>0.1148</v>
      </c>
      <c r="Q69" s="23">
        <v>0</v>
      </c>
      <c r="R69" s="12">
        <f t="shared" si="28"/>
        <v>0</v>
      </c>
      <c r="S69" s="12">
        <f t="shared" si="4"/>
        <v>0</v>
      </c>
      <c r="T69" s="12">
        <f t="shared" si="5"/>
        <v>0</v>
      </c>
      <c r="U69" s="132">
        <f t="shared" si="32"/>
        <v>7.09</v>
      </c>
      <c r="V69" s="132">
        <f t="shared" si="32"/>
        <v>5.36</v>
      </c>
      <c r="W69" s="132">
        <f t="shared" si="32"/>
        <v>4.7699999999999996</v>
      </c>
      <c r="X69" s="132">
        <f t="shared" si="32"/>
        <v>4.3099999999999996</v>
      </c>
      <c r="Y69" s="132">
        <f t="shared" si="32"/>
        <v>4.08</v>
      </c>
      <c r="Z69" s="132">
        <f t="shared" si="32"/>
        <v>3.93</v>
      </c>
      <c r="AA69" s="132">
        <f t="shared" si="32"/>
        <v>3.76</v>
      </c>
      <c r="AB69" s="132">
        <f t="shared" si="32"/>
        <v>3.75</v>
      </c>
    </row>
    <row r="70" spans="1:28" s="11" customFormat="1" ht="18.75" customHeight="1" x14ac:dyDescent="0.3">
      <c r="A70" s="27" t="s">
        <v>193</v>
      </c>
      <c r="B70" s="25" t="s">
        <v>36</v>
      </c>
      <c r="C70" s="98"/>
      <c r="D70" s="36">
        <v>0</v>
      </c>
      <c r="E70" s="95"/>
      <c r="F70" s="27">
        <f t="shared" ref="F70:F72" si="35">D70*$E$69</f>
        <v>0</v>
      </c>
      <c r="G70" s="29">
        <f t="shared" ref="G70:G72" si="36">SUM($C$69*D70)</f>
        <v>0</v>
      </c>
      <c r="H70" s="2">
        <v>0</v>
      </c>
      <c r="I70" s="2">
        <v>0</v>
      </c>
      <c r="J70" s="10">
        <v>0</v>
      </c>
      <c r="K70" s="22">
        <v>0.8</v>
      </c>
      <c r="L70" s="22">
        <v>0.41</v>
      </c>
      <c r="M70" s="22">
        <v>0.35</v>
      </c>
      <c r="N70" s="22">
        <v>15</v>
      </c>
      <c r="O70" s="79"/>
      <c r="P70" s="2">
        <f t="shared" si="27"/>
        <v>0.1148</v>
      </c>
      <c r="Q70" s="23">
        <v>0</v>
      </c>
      <c r="R70" s="12">
        <f t="shared" si="28"/>
        <v>0</v>
      </c>
      <c r="S70" s="12">
        <f>D70*O69</f>
        <v>0</v>
      </c>
      <c r="T70" s="12">
        <f t="shared" si="5"/>
        <v>0</v>
      </c>
      <c r="U70" s="132"/>
      <c r="V70" s="132"/>
      <c r="W70" s="132"/>
      <c r="X70" s="132"/>
      <c r="Y70" s="132"/>
      <c r="Z70" s="132"/>
      <c r="AA70" s="132"/>
      <c r="AB70" s="132"/>
    </row>
    <row r="71" spans="1:28" s="11" customFormat="1" ht="18.75" customHeight="1" x14ac:dyDescent="0.3">
      <c r="A71" s="27" t="s">
        <v>194</v>
      </c>
      <c r="B71" s="25" t="s">
        <v>37</v>
      </c>
      <c r="C71" s="98"/>
      <c r="D71" s="36">
        <v>0</v>
      </c>
      <c r="E71" s="95"/>
      <c r="F71" s="27">
        <f t="shared" si="35"/>
        <v>0</v>
      </c>
      <c r="G71" s="29">
        <f t="shared" si="36"/>
        <v>0</v>
      </c>
      <c r="H71" s="2">
        <v>0</v>
      </c>
      <c r="I71" s="2">
        <v>0</v>
      </c>
      <c r="J71" s="10">
        <v>0</v>
      </c>
      <c r="K71" s="22">
        <v>0.8</v>
      </c>
      <c r="L71" s="22">
        <v>0.41</v>
      </c>
      <c r="M71" s="22">
        <v>0.35</v>
      </c>
      <c r="N71" s="22">
        <v>15</v>
      </c>
      <c r="O71" s="79"/>
      <c r="P71" s="2">
        <f t="shared" si="27"/>
        <v>0.1148</v>
      </c>
      <c r="Q71" s="23">
        <v>0</v>
      </c>
      <c r="R71" s="12">
        <f t="shared" si="28"/>
        <v>0</v>
      </c>
      <c r="S71" s="12">
        <f>D71*O69</f>
        <v>0</v>
      </c>
      <c r="T71" s="12">
        <f t="shared" si="5"/>
        <v>0</v>
      </c>
      <c r="U71" s="132"/>
      <c r="V71" s="132"/>
      <c r="W71" s="132"/>
      <c r="X71" s="132"/>
      <c r="Y71" s="132"/>
      <c r="Z71" s="132"/>
      <c r="AA71" s="132"/>
      <c r="AB71" s="132"/>
    </row>
    <row r="72" spans="1:28" s="11" customFormat="1" ht="18.75" customHeight="1" x14ac:dyDescent="0.3">
      <c r="A72" s="27" t="s">
        <v>195</v>
      </c>
      <c r="B72" s="25" t="s">
        <v>38</v>
      </c>
      <c r="C72" s="98"/>
      <c r="D72" s="36">
        <v>0</v>
      </c>
      <c r="E72" s="96"/>
      <c r="F72" s="27">
        <f t="shared" si="35"/>
        <v>0</v>
      </c>
      <c r="G72" s="29">
        <f t="shared" si="36"/>
        <v>0</v>
      </c>
      <c r="H72" s="2">
        <v>0</v>
      </c>
      <c r="I72" s="2">
        <v>0</v>
      </c>
      <c r="J72" s="10">
        <v>0</v>
      </c>
      <c r="K72" s="22">
        <v>0.8</v>
      </c>
      <c r="L72" s="22">
        <v>0.41</v>
      </c>
      <c r="M72" s="22">
        <v>0.35</v>
      </c>
      <c r="N72" s="22">
        <v>15</v>
      </c>
      <c r="O72" s="79"/>
      <c r="P72" s="2">
        <f t="shared" si="27"/>
        <v>0.1148</v>
      </c>
      <c r="Q72" s="23">
        <v>0</v>
      </c>
      <c r="R72" s="12">
        <f t="shared" si="28"/>
        <v>0</v>
      </c>
      <c r="S72" s="12">
        <f>D72*O69</f>
        <v>0</v>
      </c>
      <c r="T72" s="12">
        <f t="shared" ref="T72:T131" si="37">(J72+U72)*D72*E72</f>
        <v>0</v>
      </c>
      <c r="U72" s="132"/>
      <c r="V72" s="132"/>
      <c r="W72" s="132"/>
      <c r="X72" s="132"/>
      <c r="Y72" s="132"/>
      <c r="Z72" s="132"/>
      <c r="AA72" s="132"/>
      <c r="AB72" s="132"/>
    </row>
    <row r="73" spans="1:28" ht="30" customHeight="1" thickBot="1" x14ac:dyDescent="0.35">
      <c r="A73" s="120" t="s">
        <v>39</v>
      </c>
      <c r="B73" s="121"/>
      <c r="C73" s="121"/>
      <c r="D73" s="121"/>
      <c r="E73" s="121"/>
      <c r="F73" s="121"/>
      <c r="G73" s="121"/>
      <c r="H73" s="2"/>
      <c r="I73" s="2"/>
      <c r="K73" s="22"/>
      <c r="L73" s="22"/>
      <c r="M73" s="22"/>
      <c r="N73" s="22"/>
      <c r="P73" s="2"/>
      <c r="Q73" s="23"/>
    </row>
    <row r="74" spans="1:28" ht="18.75" customHeight="1" x14ac:dyDescent="0.3">
      <c r="A74" s="43" t="s">
        <v>196</v>
      </c>
      <c r="B74" s="50" t="s">
        <v>197</v>
      </c>
      <c r="C74" s="41">
        <f t="shared" ref="C74:C100" si="38">IF($F$146=1,J74+U74,IF($F$146=2,J74+V74,IF($F$146=3,J74+W74,IF($F$146=4,J74+X74,IF($F$146=5,J74+Y74,IF($F$146=6,J74+Z74,IF($F$146=7,J74+AA74,IF($F$146=8,J74+AB74,J74))))))))</f>
        <v>0.48</v>
      </c>
      <c r="D74" s="47">
        <v>0</v>
      </c>
      <c r="E74" s="43">
        <v>270</v>
      </c>
      <c r="F74" s="44">
        <f t="shared" ref="F74:F99" si="39">(E74*D74)</f>
        <v>0</v>
      </c>
      <c r="G74" s="45">
        <f>SUM(C74*D74*E74)</f>
        <v>0</v>
      </c>
      <c r="H74" s="2">
        <v>0</v>
      </c>
      <c r="I74" s="2">
        <v>0</v>
      </c>
      <c r="J74" s="10">
        <v>0.48</v>
      </c>
      <c r="K74" s="22">
        <v>0.4</v>
      </c>
      <c r="L74" s="22">
        <v>0.25</v>
      </c>
      <c r="M74" s="22">
        <v>0.32</v>
      </c>
      <c r="N74" s="22">
        <v>1620</v>
      </c>
      <c r="O74" s="71">
        <f t="shared" ref="O74:O135" si="40">ROUND(1.968/(N74/E74),3)</f>
        <v>0.32800000000000001</v>
      </c>
      <c r="P74" s="2">
        <f t="shared" ref="P74:P108" si="41">K74*L74*M74</f>
        <v>3.2000000000000001E-2</v>
      </c>
      <c r="Q74" s="23">
        <v>4.7889999999999997</v>
      </c>
      <c r="R74" s="12">
        <f t="shared" ref="R74:R82" si="42">D74*Q74*9</f>
        <v>0</v>
      </c>
      <c r="S74" s="12">
        <f>D74*O74</f>
        <v>0</v>
      </c>
      <c r="T74" s="12">
        <f t="shared" si="37"/>
        <v>0</v>
      </c>
      <c r="U74" s="70">
        <f t="shared" ref="U74:AB89" si="43">ROUND((U$2/($N74*U$1)),2)</f>
        <v>7.0000000000000007E-2</v>
      </c>
      <c r="V74" s="70">
        <f t="shared" si="43"/>
        <v>0.05</v>
      </c>
      <c r="W74" s="70">
        <f t="shared" si="43"/>
        <v>0.04</v>
      </c>
      <c r="X74" s="70">
        <f t="shared" si="43"/>
        <v>0.04</v>
      </c>
      <c r="Y74" s="70">
        <f t="shared" si="43"/>
        <v>0.04</v>
      </c>
      <c r="Z74" s="70">
        <f t="shared" si="43"/>
        <v>0.04</v>
      </c>
      <c r="AA74" s="70">
        <f t="shared" si="43"/>
        <v>0.03</v>
      </c>
      <c r="AB74" s="70">
        <f t="shared" si="43"/>
        <v>0.03</v>
      </c>
    </row>
    <row r="75" spans="1:28" ht="18.75" customHeight="1" x14ac:dyDescent="0.3">
      <c r="A75" s="27" t="s">
        <v>198</v>
      </c>
      <c r="B75" s="38" t="s">
        <v>199</v>
      </c>
      <c r="C75" s="17">
        <f t="shared" si="38"/>
        <v>0.56000000000000005</v>
      </c>
      <c r="D75" s="36">
        <v>0</v>
      </c>
      <c r="E75" s="27">
        <v>216</v>
      </c>
      <c r="F75" s="28">
        <f t="shared" si="39"/>
        <v>0</v>
      </c>
      <c r="G75" s="29">
        <f t="shared" ref="G75:G99" si="44">SUM(C75*D75*E75)</f>
        <v>0</v>
      </c>
      <c r="H75" s="2">
        <v>0</v>
      </c>
      <c r="I75" s="2">
        <v>0</v>
      </c>
      <c r="J75" s="10">
        <v>0.56000000000000005</v>
      </c>
      <c r="K75" s="22">
        <v>0.4</v>
      </c>
      <c r="L75" s="22">
        <v>0.25</v>
      </c>
      <c r="M75" s="22">
        <v>0.32</v>
      </c>
      <c r="N75" s="22">
        <v>1296</v>
      </c>
      <c r="O75" s="71">
        <f t="shared" si="40"/>
        <v>0.32800000000000001</v>
      </c>
      <c r="P75" s="2">
        <f t="shared" si="41"/>
        <v>3.2000000000000001E-2</v>
      </c>
      <c r="Q75" s="23">
        <v>4.8369999999999997</v>
      </c>
      <c r="R75" s="12">
        <f t="shared" si="42"/>
        <v>0</v>
      </c>
      <c r="S75" s="12">
        <f t="shared" ref="S75:S108" si="45">D75*O75</f>
        <v>0</v>
      </c>
      <c r="T75" s="12">
        <f t="shared" si="37"/>
        <v>0</v>
      </c>
      <c r="U75" s="70">
        <f t="shared" si="43"/>
        <v>0.08</v>
      </c>
      <c r="V75" s="70">
        <f t="shared" si="43"/>
        <v>0.06</v>
      </c>
      <c r="W75" s="70">
        <f t="shared" si="43"/>
        <v>0.06</v>
      </c>
      <c r="X75" s="70">
        <f t="shared" si="43"/>
        <v>0.05</v>
      </c>
      <c r="Y75" s="70">
        <f t="shared" si="43"/>
        <v>0.05</v>
      </c>
      <c r="Z75" s="70">
        <f t="shared" si="43"/>
        <v>0.05</v>
      </c>
      <c r="AA75" s="70">
        <f t="shared" si="43"/>
        <v>0.04</v>
      </c>
      <c r="AB75" s="70">
        <f t="shared" si="43"/>
        <v>0.04</v>
      </c>
    </row>
    <row r="76" spans="1:28" ht="18.75" customHeight="1" x14ac:dyDescent="0.3">
      <c r="A76" s="27" t="s">
        <v>200</v>
      </c>
      <c r="B76" s="38" t="s">
        <v>201</v>
      </c>
      <c r="C76" s="17">
        <f t="shared" si="38"/>
        <v>0.73</v>
      </c>
      <c r="D76" s="36">
        <v>0</v>
      </c>
      <c r="E76" s="27">
        <v>162</v>
      </c>
      <c r="F76" s="28">
        <f t="shared" si="39"/>
        <v>0</v>
      </c>
      <c r="G76" s="29">
        <f t="shared" si="44"/>
        <v>0</v>
      </c>
      <c r="H76" s="2">
        <v>0</v>
      </c>
      <c r="I76" s="2">
        <v>0</v>
      </c>
      <c r="J76" s="10">
        <v>0.73</v>
      </c>
      <c r="K76" s="22">
        <v>0.4</v>
      </c>
      <c r="L76" s="22">
        <v>0.25</v>
      </c>
      <c r="M76" s="22">
        <v>0.32</v>
      </c>
      <c r="N76" s="22">
        <v>972</v>
      </c>
      <c r="O76" s="71">
        <f t="shared" si="40"/>
        <v>0.32800000000000001</v>
      </c>
      <c r="P76" s="2">
        <f t="shared" si="41"/>
        <v>3.2000000000000001E-2</v>
      </c>
      <c r="Q76" s="23">
        <v>5.5369999999999999</v>
      </c>
      <c r="R76" s="12">
        <f t="shared" si="42"/>
        <v>0</v>
      </c>
      <c r="S76" s="12">
        <f t="shared" si="45"/>
        <v>0</v>
      </c>
      <c r="T76" s="12">
        <f t="shared" si="37"/>
        <v>0</v>
      </c>
      <c r="U76" s="70">
        <f t="shared" si="43"/>
        <v>0.11</v>
      </c>
      <c r="V76" s="70">
        <f t="shared" si="43"/>
        <v>0.08</v>
      </c>
      <c r="W76" s="70">
        <f t="shared" si="43"/>
        <v>7.0000000000000007E-2</v>
      </c>
      <c r="X76" s="70">
        <f t="shared" si="43"/>
        <v>7.0000000000000007E-2</v>
      </c>
      <c r="Y76" s="70">
        <f t="shared" si="43"/>
        <v>0.06</v>
      </c>
      <c r="Z76" s="70">
        <f t="shared" si="43"/>
        <v>0.06</v>
      </c>
      <c r="AA76" s="70">
        <f t="shared" si="43"/>
        <v>0.06</v>
      </c>
      <c r="AB76" s="70">
        <f t="shared" si="43"/>
        <v>0.06</v>
      </c>
    </row>
    <row r="77" spans="1:28" ht="18.75" customHeight="1" x14ac:dyDescent="0.3">
      <c r="A77" s="27" t="s">
        <v>202</v>
      </c>
      <c r="B77" s="38" t="s">
        <v>203</v>
      </c>
      <c r="C77" s="17">
        <f t="shared" si="38"/>
        <v>0.41</v>
      </c>
      <c r="D77" s="36">
        <v>0</v>
      </c>
      <c r="E77" s="27">
        <v>162</v>
      </c>
      <c r="F77" s="28">
        <f t="shared" si="39"/>
        <v>0</v>
      </c>
      <c r="G77" s="29">
        <f t="shared" si="44"/>
        <v>0</v>
      </c>
      <c r="H77" s="2">
        <v>0</v>
      </c>
      <c r="I77" s="2">
        <v>0</v>
      </c>
      <c r="J77" s="10">
        <v>0.41</v>
      </c>
      <c r="K77" s="22">
        <v>0.4</v>
      </c>
      <c r="L77" s="22">
        <v>0.25</v>
      </c>
      <c r="M77" s="22">
        <v>0.32</v>
      </c>
      <c r="N77" s="22">
        <v>972</v>
      </c>
      <c r="O77" s="71">
        <f t="shared" si="40"/>
        <v>0.32800000000000001</v>
      </c>
      <c r="P77" s="2">
        <f t="shared" si="41"/>
        <v>3.2000000000000001E-2</v>
      </c>
      <c r="Q77" s="23">
        <v>2.8780000000000001</v>
      </c>
      <c r="R77" s="12">
        <f t="shared" si="42"/>
        <v>0</v>
      </c>
      <c r="S77" s="12">
        <f t="shared" si="45"/>
        <v>0</v>
      </c>
      <c r="T77" s="12">
        <f t="shared" si="37"/>
        <v>0</v>
      </c>
      <c r="U77" s="70">
        <f t="shared" si="43"/>
        <v>0.11</v>
      </c>
      <c r="V77" s="70">
        <f t="shared" si="43"/>
        <v>0.08</v>
      </c>
      <c r="W77" s="70">
        <f t="shared" si="43"/>
        <v>7.0000000000000007E-2</v>
      </c>
      <c r="X77" s="70">
        <f t="shared" si="43"/>
        <v>7.0000000000000007E-2</v>
      </c>
      <c r="Y77" s="70">
        <f t="shared" si="43"/>
        <v>0.06</v>
      </c>
      <c r="Z77" s="70">
        <f t="shared" si="43"/>
        <v>0.06</v>
      </c>
      <c r="AA77" s="70">
        <f t="shared" si="43"/>
        <v>0.06</v>
      </c>
      <c r="AB77" s="70">
        <f t="shared" si="43"/>
        <v>0.06</v>
      </c>
    </row>
    <row r="78" spans="1:28" ht="18.75" customHeight="1" x14ac:dyDescent="0.3">
      <c r="A78" s="27" t="s">
        <v>202</v>
      </c>
      <c r="B78" s="38" t="s">
        <v>204</v>
      </c>
      <c r="C78" s="17">
        <f t="shared" si="38"/>
        <v>0.61</v>
      </c>
      <c r="D78" s="36">
        <v>0</v>
      </c>
      <c r="E78" s="27">
        <v>162</v>
      </c>
      <c r="F78" s="28">
        <f t="shared" si="39"/>
        <v>0</v>
      </c>
      <c r="G78" s="29">
        <f t="shared" si="44"/>
        <v>0</v>
      </c>
      <c r="H78" s="2">
        <v>0</v>
      </c>
      <c r="I78" s="2">
        <v>0</v>
      </c>
      <c r="J78" s="10">
        <v>0.61</v>
      </c>
      <c r="K78" s="22">
        <v>0.4</v>
      </c>
      <c r="L78" s="22">
        <v>0.25</v>
      </c>
      <c r="M78" s="22">
        <v>0.32</v>
      </c>
      <c r="N78" s="22">
        <v>972</v>
      </c>
      <c r="O78" s="71">
        <f t="shared" si="40"/>
        <v>0.32800000000000001</v>
      </c>
      <c r="P78" s="2">
        <f t="shared" si="41"/>
        <v>3.2000000000000001E-2</v>
      </c>
      <c r="Q78" s="23">
        <v>2.8780000000000001</v>
      </c>
      <c r="R78" s="12">
        <f t="shared" si="42"/>
        <v>0</v>
      </c>
      <c r="S78" s="12">
        <f t="shared" si="45"/>
        <v>0</v>
      </c>
      <c r="T78" s="12">
        <f t="shared" si="37"/>
        <v>0</v>
      </c>
      <c r="U78" s="70">
        <f t="shared" si="43"/>
        <v>0.11</v>
      </c>
      <c r="V78" s="70">
        <f t="shared" si="43"/>
        <v>0.08</v>
      </c>
      <c r="W78" s="70">
        <f t="shared" si="43"/>
        <v>7.0000000000000007E-2</v>
      </c>
      <c r="X78" s="70">
        <f t="shared" si="43"/>
        <v>7.0000000000000007E-2</v>
      </c>
      <c r="Y78" s="70">
        <f t="shared" si="43"/>
        <v>0.06</v>
      </c>
      <c r="Z78" s="70">
        <f t="shared" si="43"/>
        <v>0.06</v>
      </c>
      <c r="AA78" s="70">
        <f t="shared" si="43"/>
        <v>0.06</v>
      </c>
      <c r="AB78" s="70">
        <f t="shared" si="43"/>
        <v>0.06</v>
      </c>
    </row>
    <row r="79" spans="1:28" ht="18.75" customHeight="1" x14ac:dyDescent="0.3">
      <c r="A79" s="27" t="s">
        <v>205</v>
      </c>
      <c r="B79" s="38" t="s">
        <v>206</v>
      </c>
      <c r="C79" s="17">
        <f t="shared" si="38"/>
        <v>1.06</v>
      </c>
      <c r="D79" s="36">
        <v>0</v>
      </c>
      <c r="E79" s="27">
        <v>162</v>
      </c>
      <c r="F79" s="28">
        <f t="shared" si="39"/>
        <v>0</v>
      </c>
      <c r="G79" s="29">
        <f t="shared" si="44"/>
        <v>0</v>
      </c>
      <c r="H79" s="2">
        <v>0</v>
      </c>
      <c r="I79" s="2">
        <v>0</v>
      </c>
      <c r="J79" s="10">
        <v>1.06</v>
      </c>
      <c r="K79" s="22">
        <v>0.4</v>
      </c>
      <c r="L79" s="22">
        <v>0.25</v>
      </c>
      <c r="M79" s="22">
        <v>0.32</v>
      </c>
      <c r="N79" s="22">
        <v>972</v>
      </c>
      <c r="O79" s="71">
        <f t="shared" si="40"/>
        <v>0.32800000000000001</v>
      </c>
      <c r="P79" s="2">
        <f t="shared" si="41"/>
        <v>3.2000000000000001E-2</v>
      </c>
      <c r="Q79" s="23">
        <v>3.7</v>
      </c>
      <c r="R79" s="12">
        <f t="shared" si="42"/>
        <v>0</v>
      </c>
      <c r="S79" s="12">
        <f t="shared" si="45"/>
        <v>0</v>
      </c>
      <c r="T79" s="12">
        <f t="shared" si="37"/>
        <v>0</v>
      </c>
      <c r="U79" s="70">
        <f t="shared" si="43"/>
        <v>0.11</v>
      </c>
      <c r="V79" s="70">
        <f t="shared" si="43"/>
        <v>0.08</v>
      </c>
      <c r="W79" s="70">
        <f t="shared" si="43"/>
        <v>7.0000000000000007E-2</v>
      </c>
      <c r="X79" s="70">
        <f t="shared" si="43"/>
        <v>7.0000000000000007E-2</v>
      </c>
      <c r="Y79" s="70">
        <f t="shared" si="43"/>
        <v>0.06</v>
      </c>
      <c r="Z79" s="70">
        <f t="shared" si="43"/>
        <v>0.06</v>
      </c>
      <c r="AA79" s="70">
        <f t="shared" si="43"/>
        <v>0.06</v>
      </c>
      <c r="AB79" s="70">
        <f t="shared" si="43"/>
        <v>0.06</v>
      </c>
    </row>
    <row r="80" spans="1:28" ht="18.75" customHeight="1" x14ac:dyDescent="0.3">
      <c r="A80" s="27" t="s">
        <v>207</v>
      </c>
      <c r="B80" s="38" t="s">
        <v>208</v>
      </c>
      <c r="C80" s="17">
        <f t="shared" si="38"/>
        <v>0.61</v>
      </c>
      <c r="D80" s="36">
        <v>0</v>
      </c>
      <c r="E80" s="27">
        <v>162</v>
      </c>
      <c r="F80" s="28">
        <f t="shared" si="39"/>
        <v>0</v>
      </c>
      <c r="G80" s="29">
        <f t="shared" si="44"/>
        <v>0</v>
      </c>
      <c r="H80" s="2">
        <v>0</v>
      </c>
      <c r="I80" s="2">
        <v>0</v>
      </c>
      <c r="J80" s="10">
        <v>0.61</v>
      </c>
      <c r="K80" s="22">
        <v>0.4</v>
      </c>
      <c r="L80" s="22">
        <v>0.25</v>
      </c>
      <c r="M80" s="22">
        <v>0.32</v>
      </c>
      <c r="N80" s="22">
        <v>972</v>
      </c>
      <c r="O80" s="71">
        <f t="shared" si="40"/>
        <v>0.32800000000000001</v>
      </c>
      <c r="P80" s="2">
        <f t="shared" si="41"/>
        <v>3.2000000000000001E-2</v>
      </c>
      <c r="Q80" s="23">
        <v>2.1019999999999999</v>
      </c>
      <c r="R80" s="12">
        <f t="shared" si="42"/>
        <v>0</v>
      </c>
      <c r="S80" s="12">
        <f t="shared" si="45"/>
        <v>0</v>
      </c>
      <c r="T80" s="12">
        <f t="shared" si="37"/>
        <v>0</v>
      </c>
      <c r="U80" s="70">
        <f t="shared" si="43"/>
        <v>0.11</v>
      </c>
      <c r="V80" s="70">
        <f t="shared" si="43"/>
        <v>0.08</v>
      </c>
      <c r="W80" s="70">
        <f t="shared" si="43"/>
        <v>7.0000000000000007E-2</v>
      </c>
      <c r="X80" s="70">
        <f t="shared" si="43"/>
        <v>7.0000000000000007E-2</v>
      </c>
      <c r="Y80" s="70">
        <f t="shared" si="43"/>
        <v>0.06</v>
      </c>
      <c r="Z80" s="70">
        <f t="shared" si="43"/>
        <v>0.06</v>
      </c>
      <c r="AA80" s="70">
        <f t="shared" si="43"/>
        <v>0.06</v>
      </c>
      <c r="AB80" s="70">
        <f t="shared" si="43"/>
        <v>0.06</v>
      </c>
    </row>
    <row r="81" spans="1:28" ht="18.75" customHeight="1" x14ac:dyDescent="0.3">
      <c r="A81" s="51" t="s">
        <v>209</v>
      </c>
      <c r="B81" s="38" t="s">
        <v>210</v>
      </c>
      <c r="C81" s="17">
        <f t="shared" si="38"/>
        <v>1.06</v>
      </c>
      <c r="D81" s="36">
        <v>0</v>
      </c>
      <c r="E81" s="27">
        <v>162</v>
      </c>
      <c r="F81" s="28">
        <f t="shared" si="39"/>
        <v>0</v>
      </c>
      <c r="G81" s="29">
        <f t="shared" si="44"/>
        <v>0</v>
      </c>
      <c r="H81" s="2">
        <v>0</v>
      </c>
      <c r="I81" s="2">
        <v>0</v>
      </c>
      <c r="J81" s="10">
        <v>1.06</v>
      </c>
      <c r="K81" s="22">
        <v>0.4</v>
      </c>
      <c r="L81" s="22">
        <v>0.25</v>
      </c>
      <c r="M81" s="22">
        <v>0.32</v>
      </c>
      <c r="N81" s="22">
        <v>972</v>
      </c>
      <c r="O81" s="71">
        <f t="shared" si="40"/>
        <v>0.32800000000000001</v>
      </c>
      <c r="P81" s="2">
        <f t="shared" si="41"/>
        <v>3.2000000000000001E-2</v>
      </c>
      <c r="Q81" s="23">
        <v>3.0009999999999999</v>
      </c>
      <c r="R81" s="12">
        <f t="shared" si="42"/>
        <v>0</v>
      </c>
      <c r="S81" s="12">
        <f t="shared" si="45"/>
        <v>0</v>
      </c>
      <c r="T81" s="12">
        <f t="shared" si="37"/>
        <v>0</v>
      </c>
      <c r="U81" s="70">
        <f t="shared" si="43"/>
        <v>0.11</v>
      </c>
      <c r="V81" s="70">
        <f t="shared" si="43"/>
        <v>0.08</v>
      </c>
      <c r="W81" s="70">
        <f t="shared" si="43"/>
        <v>7.0000000000000007E-2</v>
      </c>
      <c r="X81" s="70">
        <f t="shared" si="43"/>
        <v>7.0000000000000007E-2</v>
      </c>
      <c r="Y81" s="70">
        <f t="shared" si="43"/>
        <v>0.06</v>
      </c>
      <c r="Z81" s="70">
        <f t="shared" si="43"/>
        <v>0.06</v>
      </c>
      <c r="AA81" s="70">
        <f t="shared" si="43"/>
        <v>0.06</v>
      </c>
      <c r="AB81" s="70">
        <f t="shared" si="43"/>
        <v>0.06</v>
      </c>
    </row>
    <row r="82" spans="1:28" ht="18.75" customHeight="1" x14ac:dyDescent="0.3">
      <c r="A82" s="51" t="s">
        <v>211</v>
      </c>
      <c r="B82" s="38" t="s">
        <v>212</v>
      </c>
      <c r="C82" s="17">
        <f t="shared" si="38"/>
        <v>1.22</v>
      </c>
      <c r="D82" s="36">
        <v>0</v>
      </c>
      <c r="E82" s="27">
        <v>162</v>
      </c>
      <c r="F82" s="28">
        <f t="shared" si="39"/>
        <v>0</v>
      </c>
      <c r="G82" s="29">
        <f t="shared" si="44"/>
        <v>0</v>
      </c>
      <c r="H82" s="2">
        <v>0</v>
      </c>
      <c r="I82" s="2">
        <v>0</v>
      </c>
      <c r="J82" s="10">
        <v>1.22</v>
      </c>
      <c r="K82" s="22">
        <v>0.4</v>
      </c>
      <c r="L82" s="22">
        <v>0.25</v>
      </c>
      <c r="M82" s="22">
        <v>0.32</v>
      </c>
      <c r="N82" s="22">
        <v>972</v>
      </c>
      <c r="O82" s="71">
        <f t="shared" si="40"/>
        <v>0.32800000000000001</v>
      </c>
      <c r="P82" s="2">
        <f t="shared" si="41"/>
        <v>3.2000000000000001E-2</v>
      </c>
      <c r="Q82" s="23">
        <v>3.4409999999999998</v>
      </c>
      <c r="R82" s="12">
        <f t="shared" si="42"/>
        <v>0</v>
      </c>
      <c r="S82" s="12">
        <f t="shared" si="45"/>
        <v>0</v>
      </c>
      <c r="T82" s="12">
        <f t="shared" si="37"/>
        <v>0</v>
      </c>
      <c r="U82" s="70">
        <f t="shared" si="43"/>
        <v>0.11</v>
      </c>
      <c r="V82" s="70">
        <f t="shared" si="43"/>
        <v>0.08</v>
      </c>
      <c r="W82" s="70">
        <f t="shared" si="43"/>
        <v>7.0000000000000007E-2</v>
      </c>
      <c r="X82" s="70">
        <f t="shared" si="43"/>
        <v>7.0000000000000007E-2</v>
      </c>
      <c r="Y82" s="70">
        <f t="shared" si="43"/>
        <v>0.06</v>
      </c>
      <c r="Z82" s="70">
        <f t="shared" si="43"/>
        <v>0.06</v>
      </c>
      <c r="AA82" s="70">
        <f t="shared" si="43"/>
        <v>0.06</v>
      </c>
      <c r="AB82" s="70">
        <f t="shared" si="43"/>
        <v>0.06</v>
      </c>
    </row>
    <row r="83" spans="1:28" ht="18.75" customHeight="1" x14ac:dyDescent="0.3">
      <c r="A83" s="51" t="s">
        <v>213</v>
      </c>
      <c r="B83" s="38" t="s">
        <v>214</v>
      </c>
      <c r="C83" s="17">
        <f t="shared" si="38"/>
        <v>1.1000000000000001</v>
      </c>
      <c r="D83" s="36">
        <v>0</v>
      </c>
      <c r="E83" s="27">
        <v>24</v>
      </c>
      <c r="F83" s="28">
        <f t="shared" si="39"/>
        <v>0</v>
      </c>
      <c r="G83" s="29">
        <f t="shared" si="44"/>
        <v>0</v>
      </c>
      <c r="H83" s="2">
        <v>0</v>
      </c>
      <c r="I83" s="2">
        <v>0</v>
      </c>
      <c r="J83" s="10">
        <v>1.1000000000000001</v>
      </c>
      <c r="K83" s="22">
        <v>0.6</v>
      </c>
      <c r="L83" s="22">
        <v>0.4</v>
      </c>
      <c r="M83" s="22">
        <v>0.25</v>
      </c>
      <c r="N83" s="22">
        <v>768</v>
      </c>
      <c r="O83" s="71">
        <f t="shared" si="40"/>
        <v>6.2E-2</v>
      </c>
      <c r="P83" s="2">
        <f t="shared" si="41"/>
        <v>0.06</v>
      </c>
      <c r="Q83" s="23">
        <v>6.88</v>
      </c>
      <c r="R83" s="12">
        <f t="shared" ref="R83:R108" si="46">D83*Q83</f>
        <v>0</v>
      </c>
      <c r="S83" s="12">
        <f t="shared" si="45"/>
        <v>0</v>
      </c>
      <c r="T83" s="12">
        <f t="shared" si="37"/>
        <v>0</v>
      </c>
      <c r="U83" s="70">
        <f t="shared" si="43"/>
        <v>0.14000000000000001</v>
      </c>
      <c r="V83" s="70">
        <f t="shared" si="43"/>
        <v>0.1</v>
      </c>
      <c r="W83" s="70">
        <f t="shared" si="43"/>
        <v>0.09</v>
      </c>
      <c r="X83" s="70">
        <f t="shared" si="43"/>
        <v>0.08</v>
      </c>
      <c r="Y83" s="70">
        <f t="shared" si="43"/>
        <v>0.08</v>
      </c>
      <c r="Z83" s="70">
        <f t="shared" si="43"/>
        <v>0.08</v>
      </c>
      <c r="AA83" s="70">
        <f t="shared" si="43"/>
        <v>7.0000000000000007E-2</v>
      </c>
      <c r="AB83" s="70">
        <f t="shared" si="43"/>
        <v>7.0000000000000007E-2</v>
      </c>
    </row>
    <row r="84" spans="1:28" ht="18.75" customHeight="1" x14ac:dyDescent="0.3">
      <c r="A84" s="51" t="s">
        <v>215</v>
      </c>
      <c r="B84" s="38" t="s">
        <v>40</v>
      </c>
      <c r="C84" s="17">
        <f t="shared" si="38"/>
        <v>0.5</v>
      </c>
      <c r="D84" s="36">
        <v>0</v>
      </c>
      <c r="E84" s="27">
        <v>24</v>
      </c>
      <c r="F84" s="28">
        <f t="shared" si="39"/>
        <v>0</v>
      </c>
      <c r="G84" s="29">
        <f t="shared" si="44"/>
        <v>0</v>
      </c>
      <c r="H84" s="2">
        <v>0</v>
      </c>
      <c r="I84" s="2">
        <v>0</v>
      </c>
      <c r="J84" s="10">
        <v>0.5</v>
      </c>
      <c r="K84" s="22">
        <v>0.6</v>
      </c>
      <c r="L84" s="22">
        <v>0.4</v>
      </c>
      <c r="M84" s="22">
        <v>0.21</v>
      </c>
      <c r="N84" s="22">
        <v>768</v>
      </c>
      <c r="O84" s="71">
        <f t="shared" si="40"/>
        <v>6.2E-2</v>
      </c>
      <c r="P84" s="2">
        <f t="shared" si="41"/>
        <v>5.0399999999999993E-2</v>
      </c>
      <c r="Q84" s="23">
        <v>4.5694800000000004</v>
      </c>
      <c r="R84" s="12">
        <f t="shared" si="46"/>
        <v>0</v>
      </c>
      <c r="S84" s="12">
        <f t="shared" si="45"/>
        <v>0</v>
      </c>
      <c r="T84" s="12">
        <f t="shared" si="37"/>
        <v>0</v>
      </c>
      <c r="U84" s="70">
        <f t="shared" si="43"/>
        <v>0.14000000000000001</v>
      </c>
      <c r="V84" s="70">
        <f t="shared" si="43"/>
        <v>0.1</v>
      </c>
      <c r="W84" s="70">
        <f t="shared" si="43"/>
        <v>0.09</v>
      </c>
      <c r="X84" s="70">
        <f t="shared" si="43"/>
        <v>0.08</v>
      </c>
      <c r="Y84" s="70">
        <f t="shared" si="43"/>
        <v>0.08</v>
      </c>
      <c r="Z84" s="70">
        <f t="shared" si="43"/>
        <v>0.08</v>
      </c>
      <c r="AA84" s="70">
        <f t="shared" si="43"/>
        <v>7.0000000000000007E-2</v>
      </c>
      <c r="AB84" s="70">
        <f t="shared" si="43"/>
        <v>7.0000000000000007E-2</v>
      </c>
    </row>
    <row r="85" spans="1:28" ht="18.75" customHeight="1" x14ac:dyDescent="0.3">
      <c r="A85" s="51" t="s">
        <v>216</v>
      </c>
      <c r="B85" s="38" t="s">
        <v>41</v>
      </c>
      <c r="C85" s="17">
        <f t="shared" si="38"/>
        <v>0.5</v>
      </c>
      <c r="D85" s="36">
        <v>0</v>
      </c>
      <c r="E85" s="27">
        <v>24</v>
      </c>
      <c r="F85" s="28">
        <f t="shared" si="39"/>
        <v>0</v>
      </c>
      <c r="G85" s="29">
        <f t="shared" si="44"/>
        <v>0</v>
      </c>
      <c r="H85" s="2">
        <v>0</v>
      </c>
      <c r="I85" s="2">
        <v>0</v>
      </c>
      <c r="J85" s="10">
        <v>0.5</v>
      </c>
      <c r="K85" s="22">
        <v>0.6</v>
      </c>
      <c r="L85" s="22">
        <v>0.4</v>
      </c>
      <c r="M85" s="22">
        <v>0.21</v>
      </c>
      <c r="N85" s="22">
        <v>768</v>
      </c>
      <c r="O85" s="71">
        <f t="shared" si="40"/>
        <v>6.2E-2</v>
      </c>
      <c r="P85" s="2">
        <f t="shared" si="41"/>
        <v>5.0399999999999993E-2</v>
      </c>
      <c r="Q85" s="23">
        <v>4.5694800000000004</v>
      </c>
      <c r="R85" s="12">
        <f t="shared" si="46"/>
        <v>0</v>
      </c>
      <c r="S85" s="12">
        <f t="shared" si="45"/>
        <v>0</v>
      </c>
      <c r="T85" s="12">
        <f t="shared" si="37"/>
        <v>0</v>
      </c>
      <c r="U85" s="70">
        <f t="shared" si="43"/>
        <v>0.14000000000000001</v>
      </c>
      <c r="V85" s="70">
        <f t="shared" si="43"/>
        <v>0.1</v>
      </c>
      <c r="W85" s="70">
        <f t="shared" si="43"/>
        <v>0.09</v>
      </c>
      <c r="X85" s="70">
        <f t="shared" si="43"/>
        <v>0.08</v>
      </c>
      <c r="Y85" s="70">
        <f t="shared" si="43"/>
        <v>0.08</v>
      </c>
      <c r="Z85" s="70">
        <f t="shared" si="43"/>
        <v>0.08</v>
      </c>
      <c r="AA85" s="70">
        <f t="shared" si="43"/>
        <v>7.0000000000000007E-2</v>
      </c>
      <c r="AB85" s="70">
        <f t="shared" si="43"/>
        <v>7.0000000000000007E-2</v>
      </c>
    </row>
    <row r="86" spans="1:28" ht="18.75" customHeight="1" x14ac:dyDescent="0.3">
      <c r="A86" s="51" t="s">
        <v>217</v>
      </c>
      <c r="B86" s="38" t="s">
        <v>42</v>
      </c>
      <c r="C86" s="17">
        <f t="shared" si="38"/>
        <v>0.5</v>
      </c>
      <c r="D86" s="36">
        <v>0</v>
      </c>
      <c r="E86" s="27">
        <v>24</v>
      </c>
      <c r="F86" s="28">
        <f t="shared" si="39"/>
        <v>0</v>
      </c>
      <c r="G86" s="29">
        <f t="shared" si="44"/>
        <v>0</v>
      </c>
      <c r="H86" s="2">
        <v>0</v>
      </c>
      <c r="I86" s="2">
        <v>0</v>
      </c>
      <c r="J86" s="10">
        <v>0.5</v>
      </c>
      <c r="K86" s="22">
        <v>0.6</v>
      </c>
      <c r="L86" s="22">
        <v>0.4</v>
      </c>
      <c r="M86" s="22">
        <v>0.21</v>
      </c>
      <c r="N86" s="22">
        <v>768</v>
      </c>
      <c r="O86" s="71">
        <f t="shared" si="40"/>
        <v>6.2E-2</v>
      </c>
      <c r="P86" s="2">
        <f t="shared" si="41"/>
        <v>5.0399999999999993E-2</v>
      </c>
      <c r="Q86" s="23">
        <v>4.5694800000000004</v>
      </c>
      <c r="R86" s="12">
        <f t="shared" si="46"/>
        <v>0</v>
      </c>
      <c r="S86" s="12">
        <f t="shared" si="45"/>
        <v>0</v>
      </c>
      <c r="T86" s="12">
        <f t="shared" si="37"/>
        <v>0</v>
      </c>
      <c r="U86" s="70">
        <f t="shared" si="43"/>
        <v>0.14000000000000001</v>
      </c>
      <c r="V86" s="70">
        <f t="shared" si="43"/>
        <v>0.1</v>
      </c>
      <c r="W86" s="70">
        <f t="shared" si="43"/>
        <v>0.09</v>
      </c>
      <c r="X86" s="70">
        <f t="shared" si="43"/>
        <v>0.08</v>
      </c>
      <c r="Y86" s="70">
        <f t="shared" si="43"/>
        <v>0.08</v>
      </c>
      <c r="Z86" s="70">
        <f t="shared" si="43"/>
        <v>0.08</v>
      </c>
      <c r="AA86" s="70">
        <f t="shared" si="43"/>
        <v>7.0000000000000007E-2</v>
      </c>
      <c r="AB86" s="70">
        <f t="shared" si="43"/>
        <v>7.0000000000000007E-2</v>
      </c>
    </row>
    <row r="87" spans="1:28" ht="18.75" customHeight="1" x14ac:dyDescent="0.3">
      <c r="A87" s="51" t="s">
        <v>218</v>
      </c>
      <c r="B87" s="38" t="s">
        <v>43</v>
      </c>
      <c r="C87" s="17">
        <f t="shared" si="38"/>
        <v>0.5</v>
      </c>
      <c r="D87" s="36">
        <v>0</v>
      </c>
      <c r="E87" s="27">
        <v>24</v>
      </c>
      <c r="F87" s="28">
        <f t="shared" si="39"/>
        <v>0</v>
      </c>
      <c r="G87" s="29">
        <f t="shared" si="44"/>
        <v>0</v>
      </c>
      <c r="H87" s="2">
        <v>0</v>
      </c>
      <c r="I87" s="2">
        <v>0</v>
      </c>
      <c r="J87" s="10">
        <v>0.5</v>
      </c>
      <c r="K87" s="22">
        <v>0.6</v>
      </c>
      <c r="L87" s="22">
        <v>0.4</v>
      </c>
      <c r="M87" s="22">
        <v>0.21</v>
      </c>
      <c r="N87" s="22">
        <v>768</v>
      </c>
      <c r="O87" s="71">
        <f t="shared" si="40"/>
        <v>6.2E-2</v>
      </c>
      <c r="P87" s="2">
        <f t="shared" si="41"/>
        <v>5.0399999999999993E-2</v>
      </c>
      <c r="Q87" s="23">
        <v>4.5694800000000004</v>
      </c>
      <c r="R87" s="12">
        <f t="shared" si="46"/>
        <v>0</v>
      </c>
      <c r="S87" s="12">
        <f t="shared" si="45"/>
        <v>0</v>
      </c>
      <c r="T87" s="12">
        <f t="shared" si="37"/>
        <v>0</v>
      </c>
      <c r="U87" s="70">
        <f t="shared" si="43"/>
        <v>0.14000000000000001</v>
      </c>
      <c r="V87" s="70">
        <f t="shared" si="43"/>
        <v>0.1</v>
      </c>
      <c r="W87" s="70">
        <f t="shared" si="43"/>
        <v>0.09</v>
      </c>
      <c r="X87" s="70">
        <f t="shared" si="43"/>
        <v>0.08</v>
      </c>
      <c r="Y87" s="70">
        <f t="shared" si="43"/>
        <v>0.08</v>
      </c>
      <c r="Z87" s="70">
        <f t="shared" si="43"/>
        <v>0.08</v>
      </c>
      <c r="AA87" s="70">
        <f t="shared" si="43"/>
        <v>7.0000000000000007E-2</v>
      </c>
      <c r="AB87" s="70">
        <f t="shared" si="43"/>
        <v>7.0000000000000007E-2</v>
      </c>
    </row>
    <row r="88" spans="1:28" ht="18.75" customHeight="1" x14ac:dyDescent="0.3">
      <c r="A88" s="52" t="s">
        <v>219</v>
      </c>
      <c r="B88" s="38" t="s">
        <v>44</v>
      </c>
      <c r="C88" s="17">
        <f t="shared" si="38"/>
        <v>1.36</v>
      </c>
      <c r="D88" s="36">
        <v>0</v>
      </c>
      <c r="E88" s="27">
        <v>16</v>
      </c>
      <c r="F88" s="28">
        <f t="shared" si="39"/>
        <v>0</v>
      </c>
      <c r="G88" s="29">
        <f t="shared" si="44"/>
        <v>0</v>
      </c>
      <c r="H88" s="2">
        <v>0</v>
      </c>
      <c r="I88" s="2">
        <v>0</v>
      </c>
      <c r="J88" s="10">
        <v>1.36</v>
      </c>
      <c r="K88" s="22">
        <v>0.6</v>
      </c>
      <c r="L88" s="22">
        <v>0.4</v>
      </c>
      <c r="M88" s="22">
        <v>0.25</v>
      </c>
      <c r="N88" s="22">
        <v>512</v>
      </c>
      <c r="O88" s="71">
        <f t="shared" si="40"/>
        <v>6.2E-2</v>
      </c>
      <c r="P88" s="2">
        <f t="shared" si="41"/>
        <v>0.06</v>
      </c>
      <c r="Q88" s="23">
        <v>4.7114799999999999</v>
      </c>
      <c r="R88" s="12">
        <f t="shared" si="46"/>
        <v>0</v>
      </c>
      <c r="S88" s="12">
        <f t="shared" si="45"/>
        <v>0</v>
      </c>
      <c r="T88" s="12">
        <f t="shared" si="37"/>
        <v>0</v>
      </c>
      <c r="U88" s="70">
        <f t="shared" si="43"/>
        <v>0.21</v>
      </c>
      <c r="V88" s="70">
        <f t="shared" si="43"/>
        <v>0.16</v>
      </c>
      <c r="W88" s="70">
        <f t="shared" si="43"/>
        <v>0.14000000000000001</v>
      </c>
      <c r="X88" s="70">
        <f t="shared" si="43"/>
        <v>0.13</v>
      </c>
      <c r="Y88" s="70">
        <f t="shared" si="43"/>
        <v>0.12</v>
      </c>
      <c r="Z88" s="70">
        <f t="shared" si="43"/>
        <v>0.12</v>
      </c>
      <c r="AA88" s="70">
        <f t="shared" si="43"/>
        <v>0.11</v>
      </c>
      <c r="AB88" s="70">
        <f t="shared" si="43"/>
        <v>0.11</v>
      </c>
    </row>
    <row r="89" spans="1:28" ht="18.75" customHeight="1" x14ac:dyDescent="0.3">
      <c r="A89" s="52" t="s">
        <v>220</v>
      </c>
      <c r="B89" s="38" t="s">
        <v>45</v>
      </c>
      <c r="C89" s="17">
        <f t="shared" si="38"/>
        <v>1.36</v>
      </c>
      <c r="D89" s="36">
        <v>0</v>
      </c>
      <c r="E89" s="27">
        <v>16</v>
      </c>
      <c r="F89" s="28">
        <f t="shared" si="39"/>
        <v>0</v>
      </c>
      <c r="G89" s="29">
        <f t="shared" si="44"/>
        <v>0</v>
      </c>
      <c r="H89" s="2">
        <v>0</v>
      </c>
      <c r="I89" s="2">
        <v>0</v>
      </c>
      <c r="J89" s="10">
        <v>1.36</v>
      </c>
      <c r="K89" s="22">
        <v>0.6</v>
      </c>
      <c r="L89" s="22">
        <v>0.4</v>
      </c>
      <c r="M89" s="22">
        <v>0.25</v>
      </c>
      <c r="N89" s="22">
        <v>512</v>
      </c>
      <c r="O89" s="71">
        <f t="shared" si="40"/>
        <v>6.2E-2</v>
      </c>
      <c r="P89" s="2">
        <f t="shared" si="41"/>
        <v>0.06</v>
      </c>
      <c r="Q89" s="23">
        <v>4.7114799999999999</v>
      </c>
      <c r="R89" s="12">
        <f t="shared" si="46"/>
        <v>0</v>
      </c>
      <c r="S89" s="12">
        <f t="shared" si="45"/>
        <v>0</v>
      </c>
      <c r="T89" s="12">
        <f t="shared" si="37"/>
        <v>0</v>
      </c>
      <c r="U89" s="70">
        <f t="shared" si="43"/>
        <v>0.21</v>
      </c>
      <c r="V89" s="70">
        <f t="shared" si="43"/>
        <v>0.16</v>
      </c>
      <c r="W89" s="70">
        <f t="shared" si="43"/>
        <v>0.14000000000000001</v>
      </c>
      <c r="X89" s="70">
        <f t="shared" si="43"/>
        <v>0.13</v>
      </c>
      <c r="Y89" s="70">
        <f t="shared" si="43"/>
        <v>0.12</v>
      </c>
      <c r="Z89" s="70">
        <f t="shared" si="43"/>
        <v>0.12</v>
      </c>
      <c r="AA89" s="70">
        <f t="shared" si="43"/>
        <v>0.11</v>
      </c>
      <c r="AB89" s="70">
        <f t="shared" si="43"/>
        <v>0.11</v>
      </c>
    </row>
    <row r="90" spans="1:28" ht="18.75" customHeight="1" x14ac:dyDescent="0.3">
      <c r="A90" s="52" t="s">
        <v>221</v>
      </c>
      <c r="B90" s="38" t="s">
        <v>46</v>
      </c>
      <c r="C90" s="17">
        <f t="shared" si="38"/>
        <v>1.36</v>
      </c>
      <c r="D90" s="36">
        <v>0</v>
      </c>
      <c r="E90" s="27">
        <v>16</v>
      </c>
      <c r="F90" s="28">
        <f t="shared" si="39"/>
        <v>0</v>
      </c>
      <c r="G90" s="29">
        <f t="shared" si="44"/>
        <v>0</v>
      </c>
      <c r="H90" s="2">
        <v>0</v>
      </c>
      <c r="I90" s="2">
        <v>0</v>
      </c>
      <c r="J90" s="10">
        <v>1.36</v>
      </c>
      <c r="K90" s="22">
        <v>0.6</v>
      </c>
      <c r="L90" s="22">
        <v>0.4</v>
      </c>
      <c r="M90" s="22">
        <v>0.25</v>
      </c>
      <c r="N90" s="22">
        <v>512</v>
      </c>
      <c r="O90" s="71">
        <f t="shared" si="40"/>
        <v>6.2E-2</v>
      </c>
      <c r="P90" s="2">
        <f t="shared" si="41"/>
        <v>0.06</v>
      </c>
      <c r="Q90" s="23">
        <v>4.7114799999999999</v>
      </c>
      <c r="R90" s="12">
        <f t="shared" si="46"/>
        <v>0</v>
      </c>
      <c r="S90" s="12">
        <f t="shared" si="45"/>
        <v>0</v>
      </c>
      <c r="T90" s="12">
        <f t="shared" si="37"/>
        <v>0</v>
      </c>
      <c r="U90" s="70">
        <f t="shared" ref="U90:AB103" si="47">ROUND((U$2/($N90*U$1)),2)</f>
        <v>0.21</v>
      </c>
      <c r="V90" s="70">
        <f t="shared" si="47"/>
        <v>0.16</v>
      </c>
      <c r="W90" s="70">
        <f t="shared" si="47"/>
        <v>0.14000000000000001</v>
      </c>
      <c r="X90" s="70">
        <f t="shared" si="47"/>
        <v>0.13</v>
      </c>
      <c r="Y90" s="70">
        <f t="shared" si="47"/>
        <v>0.12</v>
      </c>
      <c r="Z90" s="70">
        <f t="shared" si="47"/>
        <v>0.12</v>
      </c>
      <c r="AA90" s="70">
        <f t="shared" si="47"/>
        <v>0.11</v>
      </c>
      <c r="AB90" s="70">
        <f t="shared" si="47"/>
        <v>0.11</v>
      </c>
    </row>
    <row r="91" spans="1:28" ht="18.75" customHeight="1" x14ac:dyDescent="0.3">
      <c r="A91" s="52" t="s">
        <v>222</v>
      </c>
      <c r="B91" s="38" t="s">
        <v>47</v>
      </c>
      <c r="C91" s="17">
        <f t="shared" si="38"/>
        <v>1.36</v>
      </c>
      <c r="D91" s="36">
        <v>0</v>
      </c>
      <c r="E91" s="27">
        <v>16</v>
      </c>
      <c r="F91" s="28">
        <f t="shared" si="39"/>
        <v>0</v>
      </c>
      <c r="G91" s="29">
        <f t="shared" si="44"/>
        <v>0</v>
      </c>
      <c r="H91" s="2">
        <v>0</v>
      </c>
      <c r="I91" s="2">
        <v>0</v>
      </c>
      <c r="J91" s="10">
        <v>1.36</v>
      </c>
      <c r="K91" s="22">
        <v>0.6</v>
      </c>
      <c r="L91" s="22">
        <v>0.4</v>
      </c>
      <c r="M91" s="22">
        <v>0.25</v>
      </c>
      <c r="N91" s="22">
        <v>512</v>
      </c>
      <c r="O91" s="71">
        <f t="shared" si="40"/>
        <v>6.2E-2</v>
      </c>
      <c r="P91" s="2">
        <f t="shared" si="41"/>
        <v>0.06</v>
      </c>
      <c r="Q91" s="23">
        <v>4.7114799999999999</v>
      </c>
      <c r="R91" s="12">
        <f t="shared" si="46"/>
        <v>0</v>
      </c>
      <c r="S91" s="12">
        <f t="shared" si="45"/>
        <v>0</v>
      </c>
      <c r="T91" s="12">
        <f t="shared" si="37"/>
        <v>0</v>
      </c>
      <c r="U91" s="70">
        <f t="shared" si="47"/>
        <v>0.21</v>
      </c>
      <c r="V91" s="70">
        <f t="shared" si="47"/>
        <v>0.16</v>
      </c>
      <c r="W91" s="70">
        <f t="shared" si="47"/>
        <v>0.14000000000000001</v>
      </c>
      <c r="X91" s="70">
        <f t="shared" si="47"/>
        <v>0.13</v>
      </c>
      <c r="Y91" s="70">
        <f t="shared" si="47"/>
        <v>0.12</v>
      </c>
      <c r="Z91" s="70">
        <f t="shared" si="47"/>
        <v>0.12</v>
      </c>
      <c r="AA91" s="70">
        <f t="shared" si="47"/>
        <v>0.11</v>
      </c>
      <c r="AB91" s="70">
        <f t="shared" si="47"/>
        <v>0.11</v>
      </c>
    </row>
    <row r="92" spans="1:28" ht="18.75" customHeight="1" x14ac:dyDescent="0.3">
      <c r="A92" s="51" t="s">
        <v>223</v>
      </c>
      <c r="B92" s="38" t="s">
        <v>48</v>
      </c>
      <c r="C92" s="17">
        <f t="shared" si="38"/>
        <v>1.36</v>
      </c>
      <c r="D92" s="36">
        <v>0</v>
      </c>
      <c r="E92" s="27">
        <v>20</v>
      </c>
      <c r="F92" s="28">
        <f t="shared" si="39"/>
        <v>0</v>
      </c>
      <c r="G92" s="29">
        <f t="shared" si="44"/>
        <v>0</v>
      </c>
      <c r="H92" s="2">
        <v>0</v>
      </c>
      <c r="I92" s="2">
        <v>0</v>
      </c>
      <c r="J92" s="10">
        <v>1.36</v>
      </c>
      <c r="K92" s="22">
        <v>0.6</v>
      </c>
      <c r="L92" s="22">
        <v>0.4</v>
      </c>
      <c r="M92" s="22">
        <v>0.25</v>
      </c>
      <c r="N92" s="22">
        <v>640</v>
      </c>
      <c r="O92" s="71">
        <f t="shared" si="40"/>
        <v>6.2E-2</v>
      </c>
      <c r="P92" s="2">
        <f t="shared" si="41"/>
        <v>0.06</v>
      </c>
      <c r="Q92" s="23">
        <v>7.6950000000000003</v>
      </c>
      <c r="R92" s="12">
        <f t="shared" si="46"/>
        <v>0</v>
      </c>
      <c r="S92" s="12">
        <f t="shared" si="45"/>
        <v>0</v>
      </c>
      <c r="T92" s="12">
        <f t="shared" si="37"/>
        <v>0</v>
      </c>
      <c r="U92" s="70">
        <f t="shared" si="47"/>
        <v>0.17</v>
      </c>
      <c r="V92" s="70">
        <f t="shared" si="47"/>
        <v>0.13</v>
      </c>
      <c r="W92" s="70">
        <f t="shared" si="47"/>
        <v>0.11</v>
      </c>
      <c r="X92" s="70">
        <f t="shared" si="47"/>
        <v>0.1</v>
      </c>
      <c r="Y92" s="70">
        <f t="shared" si="47"/>
        <v>0.1</v>
      </c>
      <c r="Z92" s="70">
        <f t="shared" si="47"/>
        <v>0.09</v>
      </c>
      <c r="AA92" s="70">
        <f t="shared" si="47"/>
        <v>0.09</v>
      </c>
      <c r="AB92" s="70">
        <f t="shared" si="47"/>
        <v>0.09</v>
      </c>
    </row>
    <row r="93" spans="1:28" ht="18.75" customHeight="1" x14ac:dyDescent="0.3">
      <c r="A93" s="51" t="s">
        <v>224</v>
      </c>
      <c r="B93" s="38" t="s">
        <v>49</v>
      </c>
      <c r="C93" s="17">
        <f t="shared" si="38"/>
        <v>1.36</v>
      </c>
      <c r="D93" s="36">
        <v>0</v>
      </c>
      <c r="E93" s="27">
        <v>20</v>
      </c>
      <c r="F93" s="28">
        <f t="shared" si="39"/>
        <v>0</v>
      </c>
      <c r="G93" s="29">
        <f t="shared" si="44"/>
        <v>0</v>
      </c>
      <c r="H93" s="2">
        <v>0</v>
      </c>
      <c r="I93" s="2">
        <v>0</v>
      </c>
      <c r="J93" s="10">
        <v>1.36</v>
      </c>
      <c r="K93" s="22">
        <v>0.6</v>
      </c>
      <c r="L93" s="22">
        <v>0.4</v>
      </c>
      <c r="M93" s="22">
        <v>0.25</v>
      </c>
      <c r="N93" s="22">
        <v>640</v>
      </c>
      <c r="O93" s="71">
        <f t="shared" si="40"/>
        <v>6.2E-2</v>
      </c>
      <c r="P93" s="2">
        <f t="shared" si="41"/>
        <v>0.06</v>
      </c>
      <c r="Q93" s="23">
        <v>7.6950000000000003</v>
      </c>
      <c r="R93" s="12">
        <f t="shared" si="46"/>
        <v>0</v>
      </c>
      <c r="S93" s="12">
        <f t="shared" si="45"/>
        <v>0</v>
      </c>
      <c r="T93" s="12">
        <f t="shared" si="37"/>
        <v>0</v>
      </c>
      <c r="U93" s="70">
        <f t="shared" si="47"/>
        <v>0.17</v>
      </c>
      <c r="V93" s="70">
        <f t="shared" si="47"/>
        <v>0.13</v>
      </c>
      <c r="W93" s="70">
        <f t="shared" si="47"/>
        <v>0.11</v>
      </c>
      <c r="X93" s="70">
        <f t="shared" si="47"/>
        <v>0.1</v>
      </c>
      <c r="Y93" s="70">
        <f t="shared" si="47"/>
        <v>0.1</v>
      </c>
      <c r="Z93" s="70">
        <f t="shared" si="47"/>
        <v>0.09</v>
      </c>
      <c r="AA93" s="70">
        <f t="shared" si="47"/>
        <v>0.09</v>
      </c>
      <c r="AB93" s="70">
        <f t="shared" si="47"/>
        <v>0.09</v>
      </c>
    </row>
    <row r="94" spans="1:28" ht="18.75" customHeight="1" x14ac:dyDescent="0.3">
      <c r="A94" s="51" t="s">
        <v>225</v>
      </c>
      <c r="B94" s="38" t="s">
        <v>50</v>
      </c>
      <c r="C94" s="17">
        <f t="shared" si="38"/>
        <v>1.36</v>
      </c>
      <c r="D94" s="36">
        <v>0</v>
      </c>
      <c r="E94" s="27">
        <v>20</v>
      </c>
      <c r="F94" s="28">
        <f t="shared" si="39"/>
        <v>0</v>
      </c>
      <c r="G94" s="29">
        <f t="shared" si="44"/>
        <v>0</v>
      </c>
      <c r="H94" s="2">
        <v>0</v>
      </c>
      <c r="I94" s="2">
        <v>0</v>
      </c>
      <c r="J94" s="10">
        <v>1.36</v>
      </c>
      <c r="K94" s="22">
        <v>0.6</v>
      </c>
      <c r="L94" s="22">
        <v>0.4</v>
      </c>
      <c r="M94" s="22">
        <v>0.25</v>
      </c>
      <c r="N94" s="22">
        <v>640</v>
      </c>
      <c r="O94" s="71">
        <f t="shared" si="40"/>
        <v>6.2E-2</v>
      </c>
      <c r="P94" s="2">
        <f t="shared" si="41"/>
        <v>0.06</v>
      </c>
      <c r="Q94" s="23">
        <v>7.6950000000000003</v>
      </c>
      <c r="R94" s="12">
        <f t="shared" si="46"/>
        <v>0</v>
      </c>
      <c r="S94" s="12">
        <f t="shared" si="45"/>
        <v>0</v>
      </c>
      <c r="T94" s="12">
        <f t="shared" si="37"/>
        <v>0</v>
      </c>
      <c r="U94" s="70">
        <f t="shared" si="47"/>
        <v>0.17</v>
      </c>
      <c r="V94" s="70">
        <f t="shared" si="47"/>
        <v>0.13</v>
      </c>
      <c r="W94" s="70">
        <f t="shared" si="47"/>
        <v>0.11</v>
      </c>
      <c r="X94" s="70">
        <f t="shared" si="47"/>
        <v>0.1</v>
      </c>
      <c r="Y94" s="70">
        <f t="shared" si="47"/>
        <v>0.1</v>
      </c>
      <c r="Z94" s="70">
        <f t="shared" si="47"/>
        <v>0.09</v>
      </c>
      <c r="AA94" s="70">
        <f t="shared" si="47"/>
        <v>0.09</v>
      </c>
      <c r="AB94" s="70">
        <f t="shared" si="47"/>
        <v>0.09</v>
      </c>
    </row>
    <row r="95" spans="1:28" ht="18.75" customHeight="1" x14ac:dyDescent="0.3">
      <c r="A95" s="51" t="s">
        <v>226</v>
      </c>
      <c r="B95" s="38" t="s">
        <v>51</v>
      </c>
      <c r="C95" s="17">
        <f t="shared" si="38"/>
        <v>1.36</v>
      </c>
      <c r="D95" s="36">
        <v>0</v>
      </c>
      <c r="E95" s="27">
        <v>20</v>
      </c>
      <c r="F95" s="28">
        <f t="shared" si="39"/>
        <v>0</v>
      </c>
      <c r="G95" s="29">
        <f t="shared" si="44"/>
        <v>0</v>
      </c>
      <c r="H95" s="2">
        <v>0</v>
      </c>
      <c r="I95" s="2">
        <v>0</v>
      </c>
      <c r="J95" s="10">
        <v>1.36</v>
      </c>
      <c r="K95" s="22">
        <v>0.6</v>
      </c>
      <c r="L95" s="22">
        <v>0.4</v>
      </c>
      <c r="M95" s="22">
        <v>0.25</v>
      </c>
      <c r="N95" s="22">
        <v>640</v>
      </c>
      <c r="O95" s="71">
        <f t="shared" si="40"/>
        <v>6.2E-2</v>
      </c>
      <c r="P95" s="2">
        <f t="shared" si="41"/>
        <v>0.06</v>
      </c>
      <c r="Q95" s="23">
        <v>7.6950000000000003</v>
      </c>
      <c r="R95" s="12">
        <f t="shared" si="46"/>
        <v>0</v>
      </c>
      <c r="S95" s="12">
        <f t="shared" si="45"/>
        <v>0</v>
      </c>
      <c r="T95" s="12">
        <f t="shared" si="37"/>
        <v>0</v>
      </c>
      <c r="U95" s="70">
        <f t="shared" si="47"/>
        <v>0.17</v>
      </c>
      <c r="V95" s="70">
        <f t="shared" si="47"/>
        <v>0.13</v>
      </c>
      <c r="W95" s="70">
        <f t="shared" si="47"/>
        <v>0.11</v>
      </c>
      <c r="X95" s="70">
        <f t="shared" si="47"/>
        <v>0.1</v>
      </c>
      <c r="Y95" s="70">
        <f t="shared" si="47"/>
        <v>0.1</v>
      </c>
      <c r="Z95" s="70">
        <f t="shared" si="47"/>
        <v>0.09</v>
      </c>
      <c r="AA95" s="70">
        <f t="shared" si="47"/>
        <v>0.09</v>
      </c>
      <c r="AB95" s="70">
        <f t="shared" si="47"/>
        <v>0.09</v>
      </c>
    </row>
    <row r="96" spans="1:28" ht="18.75" customHeight="1" x14ac:dyDescent="0.3">
      <c r="A96" s="51" t="s">
        <v>227</v>
      </c>
      <c r="B96" s="38" t="s">
        <v>52</v>
      </c>
      <c r="C96" s="17">
        <f t="shared" si="38"/>
        <v>3.68</v>
      </c>
      <c r="D96" s="36">
        <v>0</v>
      </c>
      <c r="E96" s="27">
        <v>20</v>
      </c>
      <c r="F96" s="28">
        <f t="shared" si="39"/>
        <v>0</v>
      </c>
      <c r="G96" s="29">
        <f t="shared" si="44"/>
        <v>0</v>
      </c>
      <c r="H96" s="2">
        <v>0</v>
      </c>
      <c r="I96" s="2">
        <v>0</v>
      </c>
      <c r="J96" s="10">
        <v>3.68</v>
      </c>
      <c r="K96" s="22">
        <v>0.37</v>
      </c>
      <c r="L96" s="22">
        <v>0.26</v>
      </c>
      <c r="M96" s="22">
        <v>0.35</v>
      </c>
      <c r="N96" s="22">
        <v>720</v>
      </c>
      <c r="O96" s="71">
        <f t="shared" si="40"/>
        <v>5.5E-2</v>
      </c>
      <c r="P96" s="2">
        <f t="shared" si="41"/>
        <v>3.3669999999999999E-2</v>
      </c>
      <c r="Q96" s="23">
        <v>2.42</v>
      </c>
      <c r="R96" s="12">
        <f t="shared" si="46"/>
        <v>0</v>
      </c>
      <c r="S96" s="12">
        <f t="shared" si="45"/>
        <v>0</v>
      </c>
      <c r="T96" s="12">
        <f t="shared" si="37"/>
        <v>0</v>
      </c>
      <c r="U96" s="70">
        <f t="shared" si="47"/>
        <v>0.15</v>
      </c>
      <c r="V96" s="70">
        <f t="shared" si="47"/>
        <v>0.11</v>
      </c>
      <c r="W96" s="70">
        <f t="shared" si="47"/>
        <v>0.1</v>
      </c>
      <c r="X96" s="70">
        <f t="shared" si="47"/>
        <v>0.09</v>
      </c>
      <c r="Y96" s="70">
        <f t="shared" si="47"/>
        <v>0.08</v>
      </c>
      <c r="Z96" s="70">
        <f t="shared" si="47"/>
        <v>0.08</v>
      </c>
      <c r="AA96" s="70">
        <f t="shared" si="47"/>
        <v>0.08</v>
      </c>
      <c r="AB96" s="70">
        <f t="shared" si="47"/>
        <v>0.08</v>
      </c>
    </row>
    <row r="97" spans="1:28" ht="18.75" customHeight="1" x14ac:dyDescent="0.3">
      <c r="A97" s="51" t="s">
        <v>228</v>
      </c>
      <c r="B97" s="38" t="s">
        <v>53</v>
      </c>
      <c r="C97" s="17">
        <f t="shared" si="38"/>
        <v>4.08</v>
      </c>
      <c r="D97" s="36">
        <v>0</v>
      </c>
      <c r="E97" s="27">
        <v>20</v>
      </c>
      <c r="F97" s="28">
        <f t="shared" si="39"/>
        <v>0</v>
      </c>
      <c r="G97" s="29">
        <f t="shared" si="44"/>
        <v>0</v>
      </c>
      <c r="H97" s="2">
        <v>0</v>
      </c>
      <c r="I97" s="2">
        <v>0</v>
      </c>
      <c r="J97" s="10">
        <v>4.08</v>
      </c>
      <c r="K97" s="22">
        <v>0.42</v>
      </c>
      <c r="L97" s="22">
        <v>0.31</v>
      </c>
      <c r="M97" s="22">
        <v>0.36</v>
      </c>
      <c r="N97" s="22">
        <v>720</v>
      </c>
      <c r="O97" s="71">
        <f t="shared" si="40"/>
        <v>5.5E-2</v>
      </c>
      <c r="P97" s="2">
        <f t="shared" si="41"/>
        <v>4.687199999999999E-2</v>
      </c>
      <c r="Q97" s="23">
        <v>3.12</v>
      </c>
      <c r="R97" s="12">
        <f t="shared" si="46"/>
        <v>0</v>
      </c>
      <c r="S97" s="12">
        <f t="shared" si="45"/>
        <v>0</v>
      </c>
      <c r="T97" s="12">
        <f t="shared" si="37"/>
        <v>0</v>
      </c>
      <c r="U97" s="70">
        <f t="shared" si="47"/>
        <v>0.15</v>
      </c>
      <c r="V97" s="70">
        <f t="shared" si="47"/>
        <v>0.11</v>
      </c>
      <c r="W97" s="70">
        <f t="shared" si="47"/>
        <v>0.1</v>
      </c>
      <c r="X97" s="70">
        <f t="shared" si="47"/>
        <v>0.09</v>
      </c>
      <c r="Y97" s="70">
        <f t="shared" si="47"/>
        <v>0.08</v>
      </c>
      <c r="Z97" s="70">
        <f t="shared" si="47"/>
        <v>0.08</v>
      </c>
      <c r="AA97" s="70">
        <f t="shared" si="47"/>
        <v>0.08</v>
      </c>
      <c r="AB97" s="70">
        <f t="shared" si="47"/>
        <v>0.08</v>
      </c>
    </row>
    <row r="98" spans="1:28" ht="18.75" customHeight="1" x14ac:dyDescent="0.3">
      <c r="A98" s="27" t="s">
        <v>229</v>
      </c>
      <c r="B98" s="38" t="s">
        <v>54</v>
      </c>
      <c r="C98" s="17">
        <f t="shared" si="38"/>
        <v>5.42</v>
      </c>
      <c r="D98" s="36">
        <v>0</v>
      </c>
      <c r="E98" s="27">
        <v>20</v>
      </c>
      <c r="F98" s="28">
        <f t="shared" si="39"/>
        <v>0</v>
      </c>
      <c r="G98" s="29">
        <f t="shared" si="44"/>
        <v>0</v>
      </c>
      <c r="H98" s="2">
        <v>0</v>
      </c>
      <c r="I98" s="2">
        <v>0</v>
      </c>
      <c r="J98" s="10">
        <v>5.42</v>
      </c>
      <c r="K98" s="22">
        <v>0.41</v>
      </c>
      <c r="L98" s="22">
        <v>0.34</v>
      </c>
      <c r="M98" s="22">
        <v>0.15</v>
      </c>
      <c r="N98" s="22">
        <v>800</v>
      </c>
      <c r="O98" s="71">
        <f t="shared" si="40"/>
        <v>4.9000000000000002E-2</v>
      </c>
      <c r="P98" s="2">
        <f t="shared" si="41"/>
        <v>2.0909999999999998E-2</v>
      </c>
      <c r="Q98" s="23">
        <v>7.4</v>
      </c>
      <c r="R98" s="12">
        <f t="shared" si="46"/>
        <v>0</v>
      </c>
      <c r="S98" s="12">
        <f t="shared" si="45"/>
        <v>0</v>
      </c>
      <c r="T98" s="12">
        <f t="shared" si="37"/>
        <v>0</v>
      </c>
      <c r="U98" s="70">
        <f t="shared" si="47"/>
        <v>0.13</v>
      </c>
      <c r="V98" s="70">
        <f t="shared" si="47"/>
        <v>0.1</v>
      </c>
      <c r="W98" s="70">
        <f t="shared" si="47"/>
        <v>0.09</v>
      </c>
      <c r="X98" s="70">
        <f t="shared" si="47"/>
        <v>0.08</v>
      </c>
      <c r="Y98" s="70">
        <f t="shared" si="47"/>
        <v>0.08</v>
      </c>
      <c r="Z98" s="70">
        <f t="shared" si="47"/>
        <v>7.0000000000000007E-2</v>
      </c>
      <c r="AA98" s="70">
        <f t="shared" si="47"/>
        <v>7.0000000000000007E-2</v>
      </c>
      <c r="AB98" s="70">
        <f t="shared" si="47"/>
        <v>7.0000000000000007E-2</v>
      </c>
    </row>
    <row r="99" spans="1:28" ht="18.75" customHeight="1" x14ac:dyDescent="0.3">
      <c r="A99" s="27" t="s">
        <v>230</v>
      </c>
      <c r="B99" s="38" t="s">
        <v>55</v>
      </c>
      <c r="C99" s="17">
        <f t="shared" si="38"/>
        <v>6.55</v>
      </c>
      <c r="D99" s="36">
        <v>0</v>
      </c>
      <c r="E99" s="27">
        <v>20</v>
      </c>
      <c r="F99" s="28">
        <f t="shared" si="39"/>
        <v>0</v>
      </c>
      <c r="G99" s="29">
        <f t="shared" si="44"/>
        <v>0</v>
      </c>
      <c r="H99" s="2">
        <v>0</v>
      </c>
      <c r="I99" s="2">
        <v>0</v>
      </c>
      <c r="J99" s="10">
        <v>6.55</v>
      </c>
      <c r="K99" s="22">
        <v>0.51</v>
      </c>
      <c r="L99" s="22">
        <v>0.27</v>
      </c>
      <c r="M99" s="22">
        <v>0.23</v>
      </c>
      <c r="N99" s="22">
        <v>800</v>
      </c>
      <c r="O99" s="71">
        <f t="shared" si="40"/>
        <v>4.9000000000000002E-2</v>
      </c>
      <c r="P99" s="2">
        <f t="shared" si="41"/>
        <v>3.1671000000000005E-2</v>
      </c>
      <c r="Q99" s="23">
        <v>11.12</v>
      </c>
      <c r="R99" s="12">
        <f t="shared" si="46"/>
        <v>0</v>
      </c>
      <c r="S99" s="12">
        <f t="shared" si="45"/>
        <v>0</v>
      </c>
      <c r="T99" s="12">
        <f t="shared" si="37"/>
        <v>0</v>
      </c>
      <c r="U99" s="70">
        <f t="shared" si="47"/>
        <v>0.13</v>
      </c>
      <c r="V99" s="70">
        <f t="shared" si="47"/>
        <v>0.1</v>
      </c>
      <c r="W99" s="70">
        <f t="shared" si="47"/>
        <v>0.09</v>
      </c>
      <c r="X99" s="70">
        <f t="shared" si="47"/>
        <v>0.08</v>
      </c>
      <c r="Y99" s="70">
        <f t="shared" si="47"/>
        <v>0.08</v>
      </c>
      <c r="Z99" s="70">
        <f t="shared" si="47"/>
        <v>7.0000000000000007E-2</v>
      </c>
      <c r="AA99" s="70">
        <f t="shared" si="47"/>
        <v>7.0000000000000007E-2</v>
      </c>
      <c r="AB99" s="70">
        <f t="shared" si="47"/>
        <v>7.0000000000000007E-2</v>
      </c>
    </row>
    <row r="100" spans="1:28" ht="18.75" customHeight="1" x14ac:dyDescent="0.3">
      <c r="A100" s="27" t="s">
        <v>231</v>
      </c>
      <c r="B100" s="38" t="s">
        <v>56</v>
      </c>
      <c r="C100" s="93">
        <f t="shared" si="38"/>
        <v>2.16</v>
      </c>
      <c r="D100" s="36">
        <v>0</v>
      </c>
      <c r="E100" s="94">
        <v>288</v>
      </c>
      <c r="F100" s="28">
        <f>($E$100*D100)</f>
        <v>0</v>
      </c>
      <c r="G100" s="29">
        <f>SUM($C$100*D100*$E$100)</f>
        <v>0</v>
      </c>
      <c r="H100" s="110">
        <v>0</v>
      </c>
      <c r="I100" s="110">
        <v>0</v>
      </c>
      <c r="J100" s="118">
        <v>2.16</v>
      </c>
      <c r="K100" s="22">
        <v>0.375</v>
      </c>
      <c r="L100" s="22">
        <v>0.28000000000000003</v>
      </c>
      <c r="M100" s="22">
        <v>0.3</v>
      </c>
      <c r="N100" s="22">
        <v>288</v>
      </c>
      <c r="O100" s="79">
        <f t="shared" si="40"/>
        <v>1.968</v>
      </c>
      <c r="P100" s="2">
        <f t="shared" si="41"/>
        <v>3.15E-2</v>
      </c>
      <c r="Q100" s="23">
        <v>0.59499999999999997</v>
      </c>
      <c r="R100" s="12">
        <f t="shared" si="46"/>
        <v>0</v>
      </c>
      <c r="S100" s="12">
        <f t="shared" si="45"/>
        <v>0</v>
      </c>
      <c r="T100" s="12">
        <f t="shared" si="37"/>
        <v>0</v>
      </c>
      <c r="U100" s="132">
        <f t="shared" si="47"/>
        <v>0.37</v>
      </c>
      <c r="V100" s="132">
        <f t="shared" si="47"/>
        <v>0.28000000000000003</v>
      </c>
      <c r="W100" s="132">
        <f t="shared" si="47"/>
        <v>0.25</v>
      </c>
      <c r="X100" s="132">
        <f t="shared" si="47"/>
        <v>0.22</v>
      </c>
      <c r="Y100" s="132">
        <f t="shared" si="47"/>
        <v>0.21</v>
      </c>
      <c r="Z100" s="132">
        <f t="shared" si="47"/>
        <v>0.2</v>
      </c>
      <c r="AA100" s="132">
        <f t="shared" si="47"/>
        <v>0.2</v>
      </c>
      <c r="AB100" s="132">
        <f t="shared" si="47"/>
        <v>0.2</v>
      </c>
    </row>
    <row r="101" spans="1:28" ht="18.75" customHeight="1" x14ac:dyDescent="0.3">
      <c r="A101" s="27" t="s">
        <v>232</v>
      </c>
      <c r="B101" s="38" t="s">
        <v>57</v>
      </c>
      <c r="C101" s="93"/>
      <c r="D101" s="36">
        <v>0</v>
      </c>
      <c r="E101" s="95"/>
      <c r="F101" s="28">
        <f t="shared" ref="F101:F102" si="48">($E$100*D101)</f>
        <v>0</v>
      </c>
      <c r="G101" s="29">
        <f t="shared" ref="G101:G102" si="49">SUM($C$100*D101*$E$100)</f>
        <v>0</v>
      </c>
      <c r="H101" s="110"/>
      <c r="I101" s="110"/>
      <c r="J101" s="118"/>
      <c r="K101" s="22">
        <v>0.375</v>
      </c>
      <c r="L101" s="22">
        <v>0.28000000000000003</v>
      </c>
      <c r="M101" s="22">
        <v>0.3</v>
      </c>
      <c r="N101" s="22">
        <v>288</v>
      </c>
      <c r="O101" s="79"/>
      <c r="P101" s="2">
        <f t="shared" si="41"/>
        <v>3.15E-2</v>
      </c>
      <c r="Q101" s="23">
        <v>0.59499999999999997</v>
      </c>
      <c r="R101" s="12">
        <f t="shared" si="46"/>
        <v>0</v>
      </c>
      <c r="S101" s="12">
        <f>D101*O100</f>
        <v>0</v>
      </c>
      <c r="T101" s="12">
        <f t="shared" si="37"/>
        <v>0</v>
      </c>
      <c r="U101" s="132"/>
      <c r="V101" s="132"/>
      <c r="W101" s="132"/>
      <c r="X101" s="132"/>
      <c r="Y101" s="132"/>
      <c r="Z101" s="132"/>
      <c r="AA101" s="132"/>
      <c r="AB101" s="132"/>
    </row>
    <row r="102" spans="1:28" ht="18.75" customHeight="1" x14ac:dyDescent="0.3">
      <c r="A102" s="27" t="s">
        <v>233</v>
      </c>
      <c r="B102" s="38" t="s">
        <v>58</v>
      </c>
      <c r="C102" s="93"/>
      <c r="D102" s="36">
        <v>0</v>
      </c>
      <c r="E102" s="96"/>
      <c r="F102" s="28">
        <f t="shared" si="48"/>
        <v>0</v>
      </c>
      <c r="G102" s="29">
        <f t="shared" si="49"/>
        <v>0</v>
      </c>
      <c r="H102" s="110"/>
      <c r="I102" s="110"/>
      <c r="J102" s="118"/>
      <c r="K102" s="22">
        <v>0.375</v>
      </c>
      <c r="L102" s="22">
        <v>0.28000000000000003</v>
      </c>
      <c r="M102" s="22">
        <v>0.3</v>
      </c>
      <c r="N102" s="22">
        <v>288</v>
      </c>
      <c r="O102" s="79"/>
      <c r="P102" s="2">
        <f t="shared" si="41"/>
        <v>3.15E-2</v>
      </c>
      <c r="Q102" s="23">
        <v>0.59499999999999997</v>
      </c>
      <c r="R102" s="12">
        <f t="shared" si="46"/>
        <v>0</v>
      </c>
      <c r="S102" s="12">
        <f>D102*O100</f>
        <v>0</v>
      </c>
      <c r="T102" s="12">
        <f t="shared" si="37"/>
        <v>0</v>
      </c>
      <c r="U102" s="132"/>
      <c r="V102" s="132"/>
      <c r="W102" s="132"/>
      <c r="X102" s="132"/>
      <c r="Y102" s="132"/>
      <c r="Z102" s="132"/>
      <c r="AA102" s="132"/>
      <c r="AB102" s="132"/>
    </row>
    <row r="103" spans="1:28" ht="18.75" customHeight="1" x14ac:dyDescent="0.3">
      <c r="A103" s="27" t="s">
        <v>234</v>
      </c>
      <c r="B103" s="25" t="s">
        <v>59</v>
      </c>
      <c r="C103" s="98">
        <f>IF($F$146=1,J103+U103,IF($F$146=2,J103+V103,IF($F$146=3,J103+W103,IF($F$146=4,J103+X103,IF($F$146=5,J103+Y103,IF($F$146=6,J103+Z103,IF($F$146=7,J103+AA103,IF($F$146=8,J103+AB103,J103))))))))</f>
        <v>1.51</v>
      </c>
      <c r="D103" s="36">
        <v>0</v>
      </c>
      <c r="E103" s="94">
        <v>480</v>
      </c>
      <c r="F103" s="28">
        <f>($E$103*D103)</f>
        <v>0</v>
      </c>
      <c r="G103" s="29">
        <f>SUM($C$103*D103*$E$103)</f>
        <v>0</v>
      </c>
      <c r="H103" s="110">
        <v>0</v>
      </c>
      <c r="I103" s="110">
        <v>0</v>
      </c>
      <c r="J103" s="118">
        <v>1.51</v>
      </c>
      <c r="K103" s="22">
        <v>0.28999999999999998</v>
      </c>
      <c r="L103" s="22">
        <v>0.25</v>
      </c>
      <c r="M103" s="22">
        <v>0.35</v>
      </c>
      <c r="N103" s="22">
        <v>480</v>
      </c>
      <c r="O103" s="79">
        <f t="shared" si="40"/>
        <v>1.968</v>
      </c>
      <c r="P103" s="2">
        <f t="shared" si="41"/>
        <v>2.5374999999999998E-2</v>
      </c>
      <c r="Q103" s="23">
        <v>0.46</v>
      </c>
      <c r="R103" s="12">
        <f t="shared" si="46"/>
        <v>0</v>
      </c>
      <c r="S103" s="12">
        <f t="shared" si="45"/>
        <v>0</v>
      </c>
      <c r="T103" s="12">
        <f t="shared" si="37"/>
        <v>0</v>
      </c>
      <c r="U103" s="132">
        <f t="shared" si="47"/>
        <v>0.22</v>
      </c>
      <c r="V103" s="132">
        <f t="shared" si="47"/>
        <v>0.17</v>
      </c>
      <c r="W103" s="132">
        <f t="shared" si="47"/>
        <v>0.15</v>
      </c>
      <c r="X103" s="132">
        <f t="shared" si="47"/>
        <v>0.13</v>
      </c>
      <c r="Y103" s="132">
        <f t="shared" si="47"/>
        <v>0.13</v>
      </c>
      <c r="Z103" s="132">
        <f t="shared" si="47"/>
        <v>0.12</v>
      </c>
      <c r="AA103" s="132">
        <f t="shared" si="47"/>
        <v>0.12</v>
      </c>
      <c r="AB103" s="132">
        <f t="shared" si="47"/>
        <v>0.12</v>
      </c>
    </row>
    <row r="104" spans="1:28" ht="18.75" customHeight="1" x14ac:dyDescent="0.3">
      <c r="A104" s="27" t="s">
        <v>235</v>
      </c>
      <c r="B104" s="25" t="s">
        <v>60</v>
      </c>
      <c r="C104" s="98"/>
      <c r="D104" s="36">
        <v>0</v>
      </c>
      <c r="E104" s="95"/>
      <c r="F104" s="28">
        <f t="shared" ref="F104:F106" si="50">($E$103*D104)</f>
        <v>0</v>
      </c>
      <c r="G104" s="29">
        <f t="shared" ref="G104:G106" si="51">SUM($C$103*D104*$E$103)</f>
        <v>0</v>
      </c>
      <c r="H104" s="110"/>
      <c r="I104" s="110"/>
      <c r="J104" s="118"/>
      <c r="K104" s="22">
        <v>0.28999999999999998</v>
      </c>
      <c r="L104" s="22">
        <v>0.25</v>
      </c>
      <c r="M104" s="22">
        <v>0.35</v>
      </c>
      <c r="N104" s="22">
        <v>480</v>
      </c>
      <c r="O104" s="79"/>
      <c r="P104" s="2">
        <f t="shared" si="41"/>
        <v>2.5374999999999998E-2</v>
      </c>
      <c r="Q104" s="23">
        <v>0.46</v>
      </c>
      <c r="R104" s="12">
        <f t="shared" si="46"/>
        <v>0</v>
      </c>
      <c r="S104" s="12">
        <f>D104*O103</f>
        <v>0</v>
      </c>
      <c r="T104" s="12">
        <f t="shared" si="37"/>
        <v>0</v>
      </c>
      <c r="U104" s="132"/>
      <c r="V104" s="132"/>
      <c r="W104" s="132"/>
      <c r="X104" s="132"/>
      <c r="Y104" s="132"/>
      <c r="Z104" s="132"/>
      <c r="AA104" s="132"/>
      <c r="AB104" s="132"/>
    </row>
    <row r="105" spans="1:28" ht="18.75" customHeight="1" x14ac:dyDescent="0.3">
      <c r="A105" s="27" t="s">
        <v>236</v>
      </c>
      <c r="B105" s="25" t="s">
        <v>61</v>
      </c>
      <c r="C105" s="98"/>
      <c r="D105" s="36">
        <v>0</v>
      </c>
      <c r="E105" s="95"/>
      <c r="F105" s="28">
        <f t="shared" si="50"/>
        <v>0</v>
      </c>
      <c r="G105" s="29">
        <f t="shared" si="51"/>
        <v>0</v>
      </c>
      <c r="H105" s="110"/>
      <c r="I105" s="110"/>
      <c r="J105" s="118"/>
      <c r="K105" s="22">
        <v>0.28999999999999998</v>
      </c>
      <c r="L105" s="22">
        <v>0.25</v>
      </c>
      <c r="M105" s="22">
        <v>0.35</v>
      </c>
      <c r="N105" s="22">
        <v>480</v>
      </c>
      <c r="O105" s="79"/>
      <c r="P105" s="2">
        <f t="shared" si="41"/>
        <v>2.5374999999999998E-2</v>
      </c>
      <c r="Q105" s="23">
        <v>0.46</v>
      </c>
      <c r="R105" s="12">
        <f t="shared" si="46"/>
        <v>0</v>
      </c>
      <c r="S105" s="12">
        <f>D105*O103</f>
        <v>0</v>
      </c>
      <c r="T105" s="12">
        <f t="shared" si="37"/>
        <v>0</v>
      </c>
      <c r="U105" s="132"/>
      <c r="V105" s="132"/>
      <c r="W105" s="132"/>
      <c r="X105" s="132"/>
      <c r="Y105" s="132"/>
      <c r="Z105" s="132"/>
      <c r="AA105" s="132"/>
      <c r="AB105" s="132"/>
    </row>
    <row r="106" spans="1:28" ht="18.75" customHeight="1" x14ac:dyDescent="0.3">
      <c r="A106" s="27" t="s">
        <v>237</v>
      </c>
      <c r="B106" s="25" t="s">
        <v>62</v>
      </c>
      <c r="C106" s="98"/>
      <c r="D106" s="36">
        <v>0</v>
      </c>
      <c r="E106" s="96"/>
      <c r="F106" s="28">
        <f t="shared" si="50"/>
        <v>0</v>
      </c>
      <c r="G106" s="29">
        <f t="shared" si="51"/>
        <v>0</v>
      </c>
      <c r="H106" s="110"/>
      <c r="I106" s="110"/>
      <c r="J106" s="118"/>
      <c r="K106" s="22">
        <v>0.28999999999999998</v>
      </c>
      <c r="L106" s="22">
        <v>0.25</v>
      </c>
      <c r="M106" s="22">
        <v>0.35</v>
      </c>
      <c r="N106" s="22">
        <v>480</v>
      </c>
      <c r="O106" s="79"/>
      <c r="P106" s="2">
        <f t="shared" si="41"/>
        <v>2.5374999999999998E-2</v>
      </c>
      <c r="Q106" s="23">
        <v>0.46</v>
      </c>
      <c r="R106" s="12">
        <f t="shared" si="46"/>
        <v>0</v>
      </c>
      <c r="S106" s="12">
        <f>D106*O103</f>
        <v>0</v>
      </c>
      <c r="T106" s="12">
        <f t="shared" si="37"/>
        <v>0</v>
      </c>
      <c r="U106" s="132"/>
      <c r="V106" s="132"/>
      <c r="W106" s="132"/>
      <c r="X106" s="132"/>
      <c r="Y106" s="132"/>
      <c r="Z106" s="132"/>
      <c r="AA106" s="132"/>
      <c r="AB106" s="132"/>
    </row>
    <row r="107" spans="1:28" ht="18.75" customHeight="1" x14ac:dyDescent="0.3">
      <c r="A107" s="27" t="s">
        <v>238</v>
      </c>
      <c r="B107" s="38" t="s">
        <v>239</v>
      </c>
      <c r="C107" s="17">
        <f>IF($F$146=1,J107+U107,IF($F$146=2,J107+V107,IF($F$146=3,J107+W107,IF($F$146=4,J107+X107,IF($F$146=5,J107+Y107,IF($F$146=6,J107+Z107,IF($F$146=7,J107+AA107,IF($F$146=8,J107+AB107,J107))))))))</f>
        <v>0.59</v>
      </c>
      <c r="D107" s="36">
        <v>0</v>
      </c>
      <c r="E107" s="27">
        <v>12</v>
      </c>
      <c r="F107" s="28">
        <f t="shared" ref="F107:F108" si="52">(E107*D107)</f>
        <v>0</v>
      </c>
      <c r="G107" s="29">
        <f t="shared" ref="G107:G108" si="53">SUM(C107*D107*E107)</f>
        <v>0</v>
      </c>
      <c r="H107" s="2">
        <v>0</v>
      </c>
      <c r="I107" s="2">
        <v>0</v>
      </c>
      <c r="J107" s="10">
        <v>0.59</v>
      </c>
      <c r="K107" s="22">
        <v>1.22</v>
      </c>
      <c r="L107" s="22">
        <v>0.126</v>
      </c>
      <c r="M107" s="22">
        <v>0.10800000000000001</v>
      </c>
      <c r="N107" s="22">
        <v>4032</v>
      </c>
      <c r="O107" s="71">
        <f t="shared" si="40"/>
        <v>6.0000000000000001E-3</v>
      </c>
      <c r="P107" s="2">
        <f t="shared" si="41"/>
        <v>1.660176E-2</v>
      </c>
      <c r="Q107" s="23">
        <v>3.3119999999999998</v>
      </c>
      <c r="R107" s="12">
        <f t="shared" si="46"/>
        <v>0</v>
      </c>
      <c r="S107" s="12">
        <f t="shared" si="45"/>
        <v>0</v>
      </c>
      <c r="T107" s="12">
        <f t="shared" si="37"/>
        <v>0</v>
      </c>
      <c r="U107" s="70">
        <f t="shared" ref="U107:AB108" si="54">ROUND((U$2/($N107*U$1)),2)</f>
        <v>0.03</v>
      </c>
      <c r="V107" s="70">
        <f t="shared" si="54"/>
        <v>0.02</v>
      </c>
      <c r="W107" s="70">
        <f t="shared" si="54"/>
        <v>0.02</v>
      </c>
      <c r="X107" s="70">
        <f t="shared" si="54"/>
        <v>0.02</v>
      </c>
      <c r="Y107" s="70">
        <f t="shared" si="54"/>
        <v>0.02</v>
      </c>
      <c r="Z107" s="70">
        <f t="shared" si="54"/>
        <v>0.01</v>
      </c>
      <c r="AA107" s="70">
        <f t="shared" si="54"/>
        <v>0.01</v>
      </c>
      <c r="AB107" s="70">
        <f t="shared" si="54"/>
        <v>0.01</v>
      </c>
    </row>
    <row r="108" spans="1:28" ht="18.75" customHeight="1" x14ac:dyDescent="0.3">
      <c r="A108" s="27" t="s">
        <v>240</v>
      </c>
      <c r="B108" s="38" t="s">
        <v>241</v>
      </c>
      <c r="C108" s="17">
        <f>IF($F$146=1,J108+U108,IF($F$146=2,J108+V108,IF($F$146=3,J108+W108,IF($F$146=4,J108+X108,IF($F$146=5,J108+Y108,IF($F$146=6,J108+Z108,IF($F$146=7,J108+AA108,IF($F$146=8,J108+AB108,J108))))))))</f>
        <v>0.75</v>
      </c>
      <c r="D108" s="36">
        <v>0</v>
      </c>
      <c r="E108" s="27">
        <v>12</v>
      </c>
      <c r="F108" s="28">
        <f t="shared" si="52"/>
        <v>0</v>
      </c>
      <c r="G108" s="29">
        <f t="shared" si="53"/>
        <v>0</v>
      </c>
      <c r="H108" s="2">
        <v>0</v>
      </c>
      <c r="I108" s="2">
        <v>0</v>
      </c>
      <c r="J108" s="10">
        <v>0.75</v>
      </c>
      <c r="K108" s="22">
        <v>1.32</v>
      </c>
      <c r="L108" s="22">
        <v>6.3E-2</v>
      </c>
      <c r="M108" s="22">
        <v>5.4000000000000006E-2</v>
      </c>
      <c r="N108" s="22">
        <v>4032</v>
      </c>
      <c r="O108" s="71">
        <f t="shared" si="40"/>
        <v>6.0000000000000001E-3</v>
      </c>
      <c r="P108" s="2">
        <f t="shared" si="41"/>
        <v>4.4906400000000006E-3</v>
      </c>
      <c r="Q108" s="23">
        <v>1.86</v>
      </c>
      <c r="R108" s="12">
        <f t="shared" si="46"/>
        <v>0</v>
      </c>
      <c r="S108" s="12">
        <f t="shared" si="45"/>
        <v>0</v>
      </c>
      <c r="T108" s="12">
        <f t="shared" si="37"/>
        <v>0</v>
      </c>
      <c r="U108" s="70">
        <f t="shared" si="54"/>
        <v>0.03</v>
      </c>
      <c r="V108" s="70">
        <f t="shared" si="54"/>
        <v>0.02</v>
      </c>
      <c r="W108" s="70">
        <f t="shared" si="54"/>
        <v>0.02</v>
      </c>
      <c r="X108" s="70">
        <f t="shared" si="54"/>
        <v>0.02</v>
      </c>
      <c r="Y108" s="70">
        <f t="shared" si="54"/>
        <v>0.02</v>
      </c>
      <c r="Z108" s="70">
        <f t="shared" si="54"/>
        <v>0.01</v>
      </c>
      <c r="AA108" s="70">
        <f t="shared" si="54"/>
        <v>0.01</v>
      </c>
      <c r="AB108" s="70">
        <f t="shared" si="54"/>
        <v>0.01</v>
      </c>
    </row>
    <row r="109" spans="1:28" ht="30" customHeight="1" thickBot="1" x14ac:dyDescent="0.35">
      <c r="A109" s="107" t="s">
        <v>63</v>
      </c>
      <c r="B109" s="108"/>
      <c r="C109" s="108"/>
      <c r="D109" s="108"/>
      <c r="E109" s="108"/>
      <c r="F109" s="108"/>
      <c r="G109" s="108"/>
      <c r="H109" s="2"/>
      <c r="I109" s="2"/>
      <c r="K109" s="22"/>
      <c r="L109" s="22"/>
      <c r="M109" s="22"/>
      <c r="N109" s="22"/>
      <c r="P109" s="2"/>
      <c r="Q109" s="23"/>
    </row>
    <row r="110" spans="1:28" ht="18.75" customHeight="1" x14ac:dyDescent="0.3">
      <c r="A110" s="119" t="s">
        <v>242</v>
      </c>
      <c r="B110" s="53" t="s">
        <v>243</v>
      </c>
      <c r="C110" s="98">
        <f>IF($F$146=1,J110+U110,IF($F$146=2,J110+V110,IF($F$146=3,J110+W110,IF($F$146=4,J110+X110,IF($F$146=5,J110+Y110,IF($F$146=6,J110+Z110,IF($F$146=7,J110+AA110,IF($F$146=8,J110+AB110,J110))))))))</f>
        <v>2.5499999999999998</v>
      </c>
      <c r="D110" s="103">
        <v>0</v>
      </c>
      <c r="E110" s="109">
        <v>288</v>
      </c>
      <c r="F110" s="113">
        <f>(E110*D110)</f>
        <v>0</v>
      </c>
      <c r="G110" s="116">
        <f>SUM(C110*F110)</f>
        <v>0</v>
      </c>
      <c r="H110" s="110">
        <v>0</v>
      </c>
      <c r="I110" s="110">
        <v>0</v>
      </c>
      <c r="J110" s="118">
        <v>2.5499999999999998</v>
      </c>
      <c r="K110" s="97">
        <v>1.2</v>
      </c>
      <c r="L110" s="97">
        <v>0.8</v>
      </c>
      <c r="M110" s="74">
        <v>2.4</v>
      </c>
      <c r="N110" s="74">
        <v>288</v>
      </c>
      <c r="O110" s="79">
        <f t="shared" si="40"/>
        <v>1.968</v>
      </c>
      <c r="P110" s="73">
        <f>K110*L110*M110</f>
        <v>2.3039999999999998</v>
      </c>
      <c r="Q110" s="75">
        <v>211</v>
      </c>
      <c r="R110" s="64">
        <f>D110*Q110</f>
        <v>0</v>
      </c>
      <c r="S110" s="99">
        <f>O110*D110</f>
        <v>0</v>
      </c>
      <c r="T110" s="99">
        <f t="shared" si="37"/>
        <v>0</v>
      </c>
      <c r="U110" s="132">
        <f t="shared" ref="U110:AB141" si="55">ROUND((U$2/($N110*U$1)),2)</f>
        <v>0.37</v>
      </c>
      <c r="V110" s="132">
        <f t="shared" ref="V110:AB122" si="56">ROUND((V$2/($N110*V$1)),2)</f>
        <v>0.28000000000000003</v>
      </c>
      <c r="W110" s="132">
        <f t="shared" si="56"/>
        <v>0.25</v>
      </c>
      <c r="X110" s="132">
        <f t="shared" si="56"/>
        <v>0.22</v>
      </c>
      <c r="Y110" s="132">
        <f t="shared" si="56"/>
        <v>0.21</v>
      </c>
      <c r="Z110" s="132">
        <f t="shared" si="56"/>
        <v>0.2</v>
      </c>
      <c r="AA110" s="132">
        <f t="shared" si="56"/>
        <v>0.2</v>
      </c>
      <c r="AB110" s="132">
        <f t="shared" si="56"/>
        <v>0.2</v>
      </c>
    </row>
    <row r="111" spans="1:28" ht="18.75" customHeight="1" x14ac:dyDescent="0.3">
      <c r="A111" s="86"/>
      <c r="B111" s="54" t="s">
        <v>244</v>
      </c>
      <c r="C111" s="98"/>
      <c r="D111" s="103"/>
      <c r="E111" s="95"/>
      <c r="F111" s="113"/>
      <c r="G111" s="116"/>
      <c r="H111" s="110"/>
      <c r="I111" s="110"/>
      <c r="J111" s="118"/>
      <c r="K111" s="97"/>
      <c r="L111" s="97"/>
      <c r="M111" s="74"/>
      <c r="N111" s="74"/>
      <c r="O111" s="79"/>
      <c r="P111" s="73"/>
      <c r="Q111" s="75"/>
      <c r="R111" s="64"/>
      <c r="S111" s="99"/>
      <c r="T111" s="99"/>
      <c r="U111" s="132"/>
      <c r="V111" s="132"/>
      <c r="W111" s="132"/>
      <c r="X111" s="132"/>
      <c r="Y111" s="132"/>
      <c r="Z111" s="132"/>
      <c r="AA111" s="132"/>
      <c r="AB111" s="132"/>
    </row>
    <row r="112" spans="1:28" ht="18.75" customHeight="1" x14ac:dyDescent="0.3">
      <c r="A112" s="86"/>
      <c r="B112" s="54" t="s">
        <v>245</v>
      </c>
      <c r="C112" s="98"/>
      <c r="D112" s="103"/>
      <c r="E112" s="95"/>
      <c r="F112" s="113"/>
      <c r="G112" s="116"/>
      <c r="H112" s="110"/>
      <c r="I112" s="110"/>
      <c r="J112" s="118"/>
      <c r="K112" s="97"/>
      <c r="L112" s="97"/>
      <c r="M112" s="74"/>
      <c r="N112" s="74"/>
      <c r="O112" s="79"/>
      <c r="P112" s="73"/>
      <c r="Q112" s="75"/>
      <c r="R112" s="64"/>
      <c r="S112" s="99"/>
      <c r="T112" s="99"/>
      <c r="U112" s="132"/>
      <c r="V112" s="132"/>
      <c r="W112" s="132"/>
      <c r="X112" s="132"/>
      <c r="Y112" s="132"/>
      <c r="Z112" s="132"/>
      <c r="AA112" s="132"/>
      <c r="AB112" s="132"/>
    </row>
    <row r="113" spans="1:28" ht="18.75" customHeight="1" x14ac:dyDescent="0.3">
      <c r="A113" s="101"/>
      <c r="B113" s="54" t="s">
        <v>66</v>
      </c>
      <c r="C113" s="98"/>
      <c r="D113" s="104"/>
      <c r="E113" s="106"/>
      <c r="F113" s="114"/>
      <c r="G113" s="117"/>
      <c r="H113" s="110"/>
      <c r="I113" s="110"/>
      <c r="J113" s="118"/>
      <c r="K113" s="97"/>
      <c r="L113" s="97"/>
      <c r="M113" s="74"/>
      <c r="N113" s="74"/>
      <c r="O113" s="79"/>
      <c r="P113" s="73"/>
      <c r="Q113" s="75"/>
      <c r="R113" s="64"/>
      <c r="S113" s="99"/>
      <c r="T113" s="99"/>
      <c r="U113" s="132"/>
      <c r="V113" s="132"/>
      <c r="W113" s="132"/>
      <c r="X113" s="132"/>
      <c r="Y113" s="132"/>
      <c r="Z113" s="132"/>
      <c r="AA113" s="132"/>
      <c r="AB113" s="132"/>
    </row>
    <row r="114" spans="1:28" ht="18.75" customHeight="1" x14ac:dyDescent="0.3">
      <c r="A114" s="100" t="s">
        <v>246</v>
      </c>
      <c r="B114" s="56" t="s">
        <v>247</v>
      </c>
      <c r="C114" s="98">
        <f>IF($F$146=1,J114+U114,IF($F$146=2,J114+V114,IF($F$146=3,J114+W114,IF($F$146=4,J114+X114,IF($F$146=5,J114+Y114,IF($F$146=6,J114+Z114,IF($F$146=7,J114+AA114,IF($F$146=8,J114+AB114,J114))))))))</f>
        <v>2.65</v>
      </c>
      <c r="D114" s="102">
        <v>0</v>
      </c>
      <c r="E114" s="105">
        <v>288</v>
      </c>
      <c r="F114" s="112">
        <f t="shared" ref="F114" si="57">(E114*D114)</f>
        <v>0</v>
      </c>
      <c r="G114" s="115">
        <f>SUM(C114*F114)</f>
        <v>0</v>
      </c>
      <c r="H114" s="110">
        <v>0</v>
      </c>
      <c r="I114" s="110">
        <v>0</v>
      </c>
      <c r="J114" s="111">
        <v>2.65</v>
      </c>
      <c r="K114" s="97">
        <v>1.2</v>
      </c>
      <c r="L114" s="97">
        <v>0.8</v>
      </c>
      <c r="M114" s="74">
        <v>2.4</v>
      </c>
      <c r="N114" s="74">
        <v>288</v>
      </c>
      <c r="O114" s="79">
        <f t="shared" si="40"/>
        <v>1.968</v>
      </c>
      <c r="P114" s="73">
        <f>K114*L114*M114</f>
        <v>2.3039999999999998</v>
      </c>
      <c r="Q114" s="75">
        <v>231</v>
      </c>
      <c r="R114" s="64">
        <f>D114*Q114</f>
        <v>0</v>
      </c>
      <c r="S114" s="99">
        <f>O114*D114</f>
        <v>0</v>
      </c>
      <c r="T114" s="99">
        <f t="shared" si="37"/>
        <v>0</v>
      </c>
      <c r="U114" s="132">
        <f t="shared" si="55"/>
        <v>0.37</v>
      </c>
      <c r="V114" s="132">
        <f t="shared" si="56"/>
        <v>0.28000000000000003</v>
      </c>
      <c r="W114" s="132">
        <f t="shared" si="56"/>
        <v>0.25</v>
      </c>
      <c r="X114" s="132">
        <f t="shared" si="56"/>
        <v>0.22</v>
      </c>
      <c r="Y114" s="132">
        <f t="shared" si="56"/>
        <v>0.21</v>
      </c>
      <c r="Z114" s="132">
        <f t="shared" si="56"/>
        <v>0.2</v>
      </c>
      <c r="AA114" s="132">
        <f t="shared" si="56"/>
        <v>0.2</v>
      </c>
      <c r="AB114" s="132">
        <f t="shared" si="56"/>
        <v>0.2</v>
      </c>
    </row>
    <row r="115" spans="1:28" ht="18.75" customHeight="1" x14ac:dyDescent="0.3">
      <c r="A115" s="86"/>
      <c r="B115" s="56" t="s">
        <v>64</v>
      </c>
      <c r="C115" s="98"/>
      <c r="D115" s="103"/>
      <c r="E115" s="95"/>
      <c r="F115" s="113"/>
      <c r="G115" s="116"/>
      <c r="H115" s="110"/>
      <c r="I115" s="110"/>
      <c r="J115" s="111"/>
      <c r="K115" s="97"/>
      <c r="L115" s="97"/>
      <c r="M115" s="74"/>
      <c r="N115" s="74"/>
      <c r="O115" s="79"/>
      <c r="P115" s="73"/>
      <c r="Q115" s="75"/>
      <c r="R115" s="64"/>
      <c r="S115" s="99"/>
      <c r="T115" s="99"/>
      <c r="U115" s="132"/>
      <c r="V115" s="132"/>
      <c r="W115" s="132"/>
      <c r="X115" s="132"/>
      <c r="Y115" s="132"/>
      <c r="Z115" s="132"/>
      <c r="AA115" s="132"/>
      <c r="AB115" s="132"/>
    </row>
    <row r="116" spans="1:28" ht="18.75" customHeight="1" x14ac:dyDescent="0.3">
      <c r="A116" s="86"/>
      <c r="B116" s="54" t="s">
        <v>65</v>
      </c>
      <c r="C116" s="98"/>
      <c r="D116" s="103"/>
      <c r="E116" s="95"/>
      <c r="F116" s="113"/>
      <c r="G116" s="116"/>
      <c r="H116" s="110"/>
      <c r="I116" s="110"/>
      <c r="J116" s="111"/>
      <c r="K116" s="97"/>
      <c r="L116" s="97"/>
      <c r="M116" s="74"/>
      <c r="N116" s="74"/>
      <c r="O116" s="79"/>
      <c r="P116" s="73"/>
      <c r="Q116" s="75"/>
      <c r="R116" s="64"/>
      <c r="S116" s="99"/>
      <c r="T116" s="99"/>
      <c r="U116" s="132"/>
      <c r="V116" s="132"/>
      <c r="W116" s="132"/>
      <c r="X116" s="132"/>
      <c r="Y116" s="132"/>
      <c r="Z116" s="132"/>
      <c r="AA116" s="132"/>
      <c r="AB116" s="132"/>
    </row>
    <row r="117" spans="1:28" ht="18.75" customHeight="1" x14ac:dyDescent="0.3">
      <c r="A117" s="101"/>
      <c r="B117" s="53" t="s">
        <v>66</v>
      </c>
      <c r="C117" s="98"/>
      <c r="D117" s="103"/>
      <c r="E117" s="106"/>
      <c r="F117" s="113"/>
      <c r="G117" s="116"/>
      <c r="H117" s="110"/>
      <c r="I117" s="110"/>
      <c r="J117" s="111"/>
      <c r="K117" s="97"/>
      <c r="L117" s="97"/>
      <c r="M117" s="74"/>
      <c r="N117" s="74"/>
      <c r="O117" s="79"/>
      <c r="P117" s="73"/>
      <c r="Q117" s="75"/>
      <c r="R117" s="64"/>
      <c r="S117" s="99"/>
      <c r="T117" s="99"/>
      <c r="U117" s="132"/>
      <c r="V117" s="132"/>
      <c r="W117" s="132"/>
      <c r="X117" s="132"/>
      <c r="Y117" s="132"/>
      <c r="Z117" s="132"/>
      <c r="AA117" s="132"/>
      <c r="AB117" s="132"/>
    </row>
    <row r="118" spans="1:28" ht="18.75" customHeight="1" x14ac:dyDescent="0.3">
      <c r="A118" s="100" t="s">
        <v>248</v>
      </c>
      <c r="B118" s="55" t="s">
        <v>67</v>
      </c>
      <c r="C118" s="98">
        <f>IF($F$146=1,J118+U118,IF($F$146=2,J118+V118,IF($F$146=3,J118+W118,IF($F$146=4,J118+X118,IF($F$146=5,J118+Y118,IF($F$146=6,J118+Z118,IF($F$146=7,J118+AA118,IF($F$146=8,J118+AB118,J118))))))))</f>
        <v>3.5</v>
      </c>
      <c r="D118" s="102">
        <v>0</v>
      </c>
      <c r="E118" s="105">
        <v>144</v>
      </c>
      <c r="F118" s="112">
        <f>(E118*D118)</f>
        <v>0</v>
      </c>
      <c r="G118" s="115">
        <f>SUM(C118*F118)</f>
        <v>0</v>
      </c>
      <c r="H118" s="110">
        <v>0</v>
      </c>
      <c r="I118" s="110">
        <v>0</v>
      </c>
      <c r="J118" s="111">
        <v>3.5</v>
      </c>
      <c r="K118" s="97">
        <v>1.2</v>
      </c>
      <c r="L118" s="97">
        <v>0.8</v>
      </c>
      <c r="M118" s="74">
        <v>1.75</v>
      </c>
      <c r="N118" s="74">
        <v>144</v>
      </c>
      <c r="O118" s="79">
        <f t="shared" si="40"/>
        <v>1.968</v>
      </c>
      <c r="P118" s="73">
        <f>K118*L118*M118</f>
        <v>1.68</v>
      </c>
      <c r="Q118" s="75">
        <v>172</v>
      </c>
      <c r="R118" s="64">
        <f>Q118*D118</f>
        <v>0</v>
      </c>
      <c r="S118" s="99">
        <f>D118*O118</f>
        <v>0</v>
      </c>
      <c r="T118" s="99">
        <f t="shared" si="37"/>
        <v>0</v>
      </c>
      <c r="U118" s="132">
        <f t="shared" si="55"/>
        <v>0.74</v>
      </c>
      <c r="V118" s="132">
        <f t="shared" si="56"/>
        <v>0.56000000000000005</v>
      </c>
      <c r="W118" s="132">
        <f t="shared" si="56"/>
        <v>0.5</v>
      </c>
      <c r="X118" s="132">
        <f t="shared" si="56"/>
        <v>0.45</v>
      </c>
      <c r="Y118" s="132">
        <f t="shared" si="56"/>
        <v>0.42</v>
      </c>
      <c r="Z118" s="132">
        <f t="shared" si="56"/>
        <v>0.41</v>
      </c>
      <c r="AA118" s="132">
        <f t="shared" si="56"/>
        <v>0.39</v>
      </c>
      <c r="AB118" s="132">
        <f t="shared" si="56"/>
        <v>0.39</v>
      </c>
    </row>
    <row r="119" spans="1:28" ht="18.75" customHeight="1" x14ac:dyDescent="0.3">
      <c r="A119" s="86"/>
      <c r="B119" s="54" t="s">
        <v>68</v>
      </c>
      <c r="C119" s="98"/>
      <c r="D119" s="103"/>
      <c r="E119" s="95"/>
      <c r="F119" s="113"/>
      <c r="G119" s="116"/>
      <c r="H119" s="110"/>
      <c r="I119" s="110"/>
      <c r="J119" s="111"/>
      <c r="K119" s="97"/>
      <c r="L119" s="97"/>
      <c r="M119" s="74"/>
      <c r="N119" s="74"/>
      <c r="O119" s="79"/>
      <c r="P119" s="73"/>
      <c r="Q119" s="75"/>
      <c r="R119" s="64"/>
      <c r="S119" s="99"/>
      <c r="T119" s="99"/>
      <c r="U119" s="132"/>
      <c r="V119" s="132"/>
      <c r="W119" s="132"/>
      <c r="X119" s="132"/>
      <c r="Y119" s="132"/>
      <c r="Z119" s="132"/>
      <c r="AA119" s="132"/>
      <c r="AB119" s="132"/>
    </row>
    <row r="120" spans="1:28" ht="18.75" customHeight="1" x14ac:dyDescent="0.3">
      <c r="A120" s="86"/>
      <c r="B120" s="54" t="s">
        <v>69</v>
      </c>
      <c r="C120" s="98"/>
      <c r="D120" s="103"/>
      <c r="E120" s="95"/>
      <c r="F120" s="113"/>
      <c r="G120" s="116"/>
      <c r="H120" s="110"/>
      <c r="I120" s="110"/>
      <c r="J120" s="111"/>
      <c r="K120" s="97"/>
      <c r="L120" s="97"/>
      <c r="M120" s="74"/>
      <c r="N120" s="74"/>
      <c r="O120" s="79"/>
      <c r="P120" s="73"/>
      <c r="Q120" s="75"/>
      <c r="R120" s="64"/>
      <c r="S120" s="99"/>
      <c r="T120" s="99"/>
      <c r="U120" s="132"/>
      <c r="V120" s="132"/>
      <c r="W120" s="132"/>
      <c r="X120" s="132"/>
      <c r="Y120" s="132"/>
      <c r="Z120" s="132"/>
      <c r="AA120" s="132"/>
      <c r="AB120" s="132"/>
    </row>
    <row r="121" spans="1:28" ht="18.75" customHeight="1" x14ac:dyDescent="0.3">
      <c r="A121" s="101"/>
      <c r="B121" s="57" t="s">
        <v>70</v>
      </c>
      <c r="C121" s="98"/>
      <c r="D121" s="104"/>
      <c r="E121" s="106"/>
      <c r="F121" s="114"/>
      <c r="G121" s="117"/>
      <c r="H121" s="110"/>
      <c r="I121" s="110"/>
      <c r="J121" s="111"/>
      <c r="K121" s="97"/>
      <c r="L121" s="97"/>
      <c r="M121" s="74"/>
      <c r="N121" s="74"/>
      <c r="O121" s="79"/>
      <c r="P121" s="73"/>
      <c r="Q121" s="75"/>
      <c r="R121" s="64"/>
      <c r="S121" s="99"/>
      <c r="T121" s="99"/>
      <c r="U121" s="132"/>
      <c r="V121" s="132"/>
      <c r="W121" s="132"/>
      <c r="X121" s="132"/>
      <c r="Y121" s="132"/>
      <c r="Z121" s="132"/>
      <c r="AA121" s="132"/>
      <c r="AB121" s="132"/>
    </row>
    <row r="122" spans="1:28" ht="18.75" customHeight="1" x14ac:dyDescent="0.3">
      <c r="A122" s="100" t="s">
        <v>249</v>
      </c>
      <c r="B122" s="55" t="s">
        <v>71</v>
      </c>
      <c r="C122" s="98">
        <f>IF($F$146=1,J122+U122,IF($F$146=2,J122+V122,IF($F$146=3,J122+W122,IF($F$146=4,J122+X122,IF($F$146=5,J122+Y122,IF($F$146=6,J122+Z122,IF($F$146=7,J122+AA122,IF($F$146=8,J122+AB122,J122))))))))</f>
        <v>3.95</v>
      </c>
      <c r="D122" s="102">
        <v>0</v>
      </c>
      <c r="E122" s="105">
        <v>144</v>
      </c>
      <c r="F122" s="112">
        <f>(E122*D122)</f>
        <v>0</v>
      </c>
      <c r="G122" s="115">
        <f>SUM(C122*F122)</f>
        <v>0</v>
      </c>
      <c r="H122" s="110">
        <v>0</v>
      </c>
      <c r="I122" s="110">
        <v>0</v>
      </c>
      <c r="J122" s="111">
        <v>3.95</v>
      </c>
      <c r="K122" s="97">
        <v>1.2</v>
      </c>
      <c r="L122" s="97">
        <v>0.8</v>
      </c>
      <c r="M122" s="74">
        <v>1.75</v>
      </c>
      <c r="N122" s="74">
        <v>144</v>
      </c>
      <c r="O122" s="79">
        <f t="shared" si="40"/>
        <v>1.968</v>
      </c>
      <c r="P122" s="73">
        <f>K122*L122*M122</f>
        <v>1.68</v>
      </c>
      <c r="Q122" s="75">
        <v>180</v>
      </c>
      <c r="R122" s="64">
        <f>Q122*D122</f>
        <v>0</v>
      </c>
      <c r="S122" s="99">
        <f>D122*O122</f>
        <v>0</v>
      </c>
      <c r="T122" s="99">
        <f t="shared" si="37"/>
        <v>0</v>
      </c>
      <c r="U122" s="132">
        <f t="shared" si="55"/>
        <v>0.74</v>
      </c>
      <c r="V122" s="132">
        <f t="shared" si="56"/>
        <v>0.56000000000000005</v>
      </c>
      <c r="W122" s="132">
        <f t="shared" si="56"/>
        <v>0.5</v>
      </c>
      <c r="X122" s="132">
        <f t="shared" si="56"/>
        <v>0.45</v>
      </c>
      <c r="Y122" s="132">
        <f t="shared" si="56"/>
        <v>0.42</v>
      </c>
      <c r="Z122" s="132">
        <f t="shared" si="56"/>
        <v>0.41</v>
      </c>
      <c r="AA122" s="132">
        <f t="shared" si="56"/>
        <v>0.39</v>
      </c>
      <c r="AB122" s="132">
        <f t="shared" si="56"/>
        <v>0.39</v>
      </c>
    </row>
    <row r="123" spans="1:28" ht="18.75" customHeight="1" x14ac:dyDescent="0.3">
      <c r="A123" s="86"/>
      <c r="B123" s="54" t="s">
        <v>72</v>
      </c>
      <c r="C123" s="98"/>
      <c r="D123" s="103"/>
      <c r="E123" s="95"/>
      <c r="F123" s="113"/>
      <c r="G123" s="116"/>
      <c r="H123" s="110"/>
      <c r="I123" s="110"/>
      <c r="J123" s="111"/>
      <c r="K123" s="97"/>
      <c r="L123" s="97"/>
      <c r="M123" s="74"/>
      <c r="N123" s="74"/>
      <c r="O123" s="79"/>
      <c r="P123" s="73"/>
      <c r="Q123" s="75"/>
      <c r="R123" s="64"/>
      <c r="S123" s="99"/>
      <c r="T123" s="99"/>
      <c r="U123" s="132"/>
      <c r="V123" s="132"/>
      <c r="W123" s="132"/>
      <c r="X123" s="132"/>
      <c r="Y123" s="132"/>
      <c r="Z123" s="132"/>
      <c r="AA123" s="132"/>
      <c r="AB123" s="132"/>
    </row>
    <row r="124" spans="1:28" ht="18.75" customHeight="1" x14ac:dyDescent="0.3">
      <c r="A124" s="86"/>
      <c r="B124" s="54" t="s">
        <v>73</v>
      </c>
      <c r="C124" s="98"/>
      <c r="D124" s="103"/>
      <c r="E124" s="95"/>
      <c r="F124" s="113"/>
      <c r="G124" s="116"/>
      <c r="H124" s="110"/>
      <c r="I124" s="110"/>
      <c r="J124" s="111"/>
      <c r="K124" s="97"/>
      <c r="L124" s="97"/>
      <c r="M124" s="74"/>
      <c r="N124" s="74"/>
      <c r="O124" s="79"/>
      <c r="P124" s="73"/>
      <c r="Q124" s="75"/>
      <c r="R124" s="64"/>
      <c r="S124" s="99"/>
      <c r="T124" s="99"/>
      <c r="U124" s="132"/>
      <c r="V124" s="132"/>
      <c r="W124" s="132"/>
      <c r="X124" s="132"/>
      <c r="Y124" s="132"/>
      <c r="Z124" s="132"/>
      <c r="AA124" s="132"/>
      <c r="AB124" s="132"/>
    </row>
    <row r="125" spans="1:28" ht="18.75" customHeight="1" x14ac:dyDescent="0.3">
      <c r="A125" s="101"/>
      <c r="B125" s="57" t="s">
        <v>70</v>
      </c>
      <c r="C125" s="98"/>
      <c r="D125" s="104"/>
      <c r="E125" s="106"/>
      <c r="F125" s="114"/>
      <c r="G125" s="117"/>
      <c r="H125" s="110"/>
      <c r="I125" s="110"/>
      <c r="J125" s="111"/>
      <c r="K125" s="97"/>
      <c r="L125" s="97"/>
      <c r="M125" s="74"/>
      <c r="N125" s="74"/>
      <c r="O125" s="79"/>
      <c r="P125" s="73"/>
      <c r="Q125" s="75"/>
      <c r="R125" s="64"/>
      <c r="S125" s="99"/>
      <c r="T125" s="99"/>
      <c r="U125" s="132"/>
      <c r="V125" s="132"/>
      <c r="W125" s="132"/>
      <c r="X125" s="132"/>
      <c r="Y125" s="132"/>
      <c r="Z125" s="132"/>
      <c r="AA125" s="132"/>
      <c r="AB125" s="132"/>
    </row>
    <row r="126" spans="1:28" ht="18.75" customHeight="1" x14ac:dyDescent="0.3">
      <c r="A126" s="100" t="s">
        <v>250</v>
      </c>
      <c r="B126" s="55" t="s">
        <v>74</v>
      </c>
      <c r="C126" s="98">
        <f>IF($F$146=1,J126+U126,IF($F$146=2,J126+V126,IF($F$146=3,J126+W126,IF($F$146=4,J126+X126,IF($F$146=5,J126+Y126,IF($F$146=6,J126+Z126,IF($F$146=7,J126+AA126,IF($F$146=8,J126+AB126,J126))))))))</f>
        <v>4.0999999999999996</v>
      </c>
      <c r="D126" s="102">
        <v>0</v>
      </c>
      <c r="E126" s="105">
        <v>144</v>
      </c>
      <c r="F126" s="112">
        <f>(E126*D126)</f>
        <v>0</v>
      </c>
      <c r="G126" s="115">
        <f>SUM(C126*D126*E126)</f>
        <v>0</v>
      </c>
      <c r="H126" s="110">
        <v>0</v>
      </c>
      <c r="I126" s="110">
        <v>0</v>
      </c>
      <c r="J126" s="111">
        <v>4.0999999999999996</v>
      </c>
      <c r="K126" s="97">
        <v>1.2</v>
      </c>
      <c r="L126" s="97">
        <v>0.8</v>
      </c>
      <c r="M126" s="74">
        <v>1.75</v>
      </c>
      <c r="N126" s="74">
        <v>144</v>
      </c>
      <c r="O126" s="79">
        <f t="shared" si="40"/>
        <v>1.968</v>
      </c>
      <c r="P126" s="73">
        <f>K126*L126*M126</f>
        <v>1.68</v>
      </c>
      <c r="Q126" s="75">
        <v>172</v>
      </c>
      <c r="R126" s="64">
        <f>D126*Q126</f>
        <v>0</v>
      </c>
      <c r="S126" s="99">
        <f>D126*O126</f>
        <v>0</v>
      </c>
      <c r="T126" s="99">
        <f t="shared" si="37"/>
        <v>0</v>
      </c>
      <c r="U126" s="132">
        <f t="shared" si="55"/>
        <v>0.74</v>
      </c>
      <c r="V126" s="132">
        <f t="shared" ref="V126:AB126" si="58">ROUND((V$2/($N126*V$1)),2)</f>
        <v>0.56000000000000005</v>
      </c>
      <c r="W126" s="132">
        <f t="shared" si="58"/>
        <v>0.5</v>
      </c>
      <c r="X126" s="132">
        <f t="shared" si="58"/>
        <v>0.45</v>
      </c>
      <c r="Y126" s="132">
        <f t="shared" si="58"/>
        <v>0.42</v>
      </c>
      <c r="Z126" s="132">
        <f t="shared" si="58"/>
        <v>0.41</v>
      </c>
      <c r="AA126" s="132">
        <f t="shared" si="58"/>
        <v>0.39</v>
      </c>
      <c r="AB126" s="132">
        <f t="shared" si="58"/>
        <v>0.39</v>
      </c>
    </row>
    <row r="127" spans="1:28" ht="18.75" customHeight="1" x14ac:dyDescent="0.3">
      <c r="A127" s="86"/>
      <c r="B127" s="54" t="s">
        <v>75</v>
      </c>
      <c r="C127" s="98"/>
      <c r="D127" s="103"/>
      <c r="E127" s="95"/>
      <c r="F127" s="113"/>
      <c r="G127" s="116"/>
      <c r="H127" s="110"/>
      <c r="I127" s="110"/>
      <c r="J127" s="111"/>
      <c r="K127" s="97"/>
      <c r="L127" s="97"/>
      <c r="M127" s="74"/>
      <c r="N127" s="74"/>
      <c r="O127" s="79"/>
      <c r="P127" s="73"/>
      <c r="Q127" s="75"/>
      <c r="R127" s="64"/>
      <c r="S127" s="99"/>
      <c r="T127" s="99"/>
      <c r="U127" s="132"/>
      <c r="V127" s="132"/>
      <c r="W127" s="132"/>
      <c r="X127" s="132"/>
      <c r="Y127" s="132"/>
      <c r="Z127" s="132"/>
      <c r="AA127" s="132"/>
      <c r="AB127" s="132"/>
    </row>
    <row r="128" spans="1:28" ht="18.75" customHeight="1" x14ac:dyDescent="0.3">
      <c r="A128" s="86"/>
      <c r="B128" s="54" t="s">
        <v>76</v>
      </c>
      <c r="C128" s="98"/>
      <c r="D128" s="103"/>
      <c r="E128" s="95"/>
      <c r="F128" s="113"/>
      <c r="G128" s="116"/>
      <c r="H128" s="110"/>
      <c r="I128" s="110"/>
      <c r="J128" s="111"/>
      <c r="K128" s="97"/>
      <c r="L128" s="97"/>
      <c r="M128" s="74"/>
      <c r="N128" s="74"/>
      <c r="O128" s="79"/>
      <c r="P128" s="73"/>
      <c r="Q128" s="75"/>
      <c r="R128" s="64"/>
      <c r="S128" s="99"/>
      <c r="T128" s="99"/>
      <c r="U128" s="132"/>
      <c r="V128" s="132"/>
      <c r="W128" s="132"/>
      <c r="X128" s="132"/>
      <c r="Y128" s="132"/>
      <c r="Z128" s="132"/>
      <c r="AA128" s="132"/>
      <c r="AB128" s="132"/>
    </row>
    <row r="129" spans="1:28" ht="18.75" customHeight="1" x14ac:dyDescent="0.3">
      <c r="A129" s="101"/>
      <c r="B129" s="54" t="s">
        <v>77</v>
      </c>
      <c r="C129" s="98"/>
      <c r="D129" s="104"/>
      <c r="E129" s="106"/>
      <c r="F129" s="114"/>
      <c r="G129" s="117"/>
      <c r="H129" s="110"/>
      <c r="I129" s="110"/>
      <c r="J129" s="111"/>
      <c r="K129" s="97"/>
      <c r="L129" s="97"/>
      <c r="M129" s="74"/>
      <c r="N129" s="74"/>
      <c r="O129" s="79"/>
      <c r="P129" s="73"/>
      <c r="Q129" s="75"/>
      <c r="R129" s="64"/>
      <c r="S129" s="99"/>
      <c r="T129" s="99"/>
      <c r="U129" s="132"/>
      <c r="V129" s="132"/>
      <c r="W129" s="132"/>
      <c r="X129" s="132"/>
      <c r="Y129" s="132"/>
      <c r="Z129" s="132"/>
      <c r="AA129" s="132"/>
      <c r="AB129" s="132"/>
    </row>
    <row r="130" spans="1:28" ht="30" customHeight="1" thickBot="1" x14ac:dyDescent="0.35">
      <c r="A130" s="107" t="s">
        <v>78</v>
      </c>
      <c r="B130" s="108"/>
      <c r="C130" s="108"/>
      <c r="D130" s="108"/>
      <c r="E130" s="108"/>
      <c r="F130" s="108"/>
      <c r="G130" s="108"/>
      <c r="H130" s="2"/>
      <c r="I130" s="2"/>
      <c r="K130" s="22"/>
      <c r="L130" s="22"/>
      <c r="M130" s="22"/>
      <c r="N130" s="22"/>
      <c r="P130" s="2"/>
      <c r="Q130" s="23"/>
    </row>
    <row r="131" spans="1:28" ht="18.75" customHeight="1" x14ac:dyDescent="0.3">
      <c r="A131" s="43" t="s">
        <v>251</v>
      </c>
      <c r="B131" s="50" t="s">
        <v>252</v>
      </c>
      <c r="C131" s="98">
        <f>IF($F$146=1,J131+U131,IF($F$146=2,J131+V131,IF($F$146=3,J131+W131,IF($F$146=4,J131+X131,IF($F$146=5,J131+Y131,IF($F$146=6,J131+Z131,IF($F$146=7,J131+AA131,IF($F$146=8,J131+AB131,J131))))))))</f>
        <v>0.44</v>
      </c>
      <c r="D131" s="47">
        <v>0</v>
      </c>
      <c r="E131" s="109">
        <v>200</v>
      </c>
      <c r="F131" s="44">
        <f t="shared" ref="F131" si="59">(E131*D131)</f>
        <v>0</v>
      </c>
      <c r="G131" s="45">
        <f t="shared" ref="G131:G142" si="60">SUM(C131*D131*E131)</f>
        <v>0</v>
      </c>
      <c r="H131" s="2">
        <v>0</v>
      </c>
      <c r="I131" s="2">
        <v>0</v>
      </c>
      <c r="J131" s="10">
        <v>0.44</v>
      </c>
      <c r="K131" s="97">
        <v>0.33</v>
      </c>
      <c r="L131" s="97">
        <v>0.3</v>
      </c>
      <c r="M131" s="74">
        <v>0.28499999999999998</v>
      </c>
      <c r="N131" s="22">
        <v>9600</v>
      </c>
      <c r="O131" s="79">
        <f t="shared" si="40"/>
        <v>4.1000000000000002E-2</v>
      </c>
      <c r="P131" s="73">
        <f>K131*L131*M131</f>
        <v>2.8215E-2</v>
      </c>
      <c r="Q131" s="23">
        <v>8.42</v>
      </c>
      <c r="R131" s="12">
        <f t="shared" ref="R131:R142" si="61">Q131*D131</f>
        <v>0</v>
      </c>
      <c r="S131" s="12">
        <f>D131*O131</f>
        <v>0</v>
      </c>
      <c r="T131" s="12">
        <f t="shared" si="37"/>
        <v>0</v>
      </c>
      <c r="U131" s="70">
        <f t="shared" si="55"/>
        <v>0.01</v>
      </c>
      <c r="V131" s="70">
        <f t="shared" si="55"/>
        <v>0.01</v>
      </c>
      <c r="W131" s="70">
        <f t="shared" si="55"/>
        <v>0.01</v>
      </c>
      <c r="X131" s="70">
        <f t="shared" si="55"/>
        <v>0.01</v>
      </c>
      <c r="Y131" s="70">
        <f t="shared" si="55"/>
        <v>0.01</v>
      </c>
      <c r="Z131" s="70">
        <f t="shared" si="55"/>
        <v>0.01</v>
      </c>
      <c r="AA131" s="70">
        <f t="shared" si="55"/>
        <v>0.01</v>
      </c>
      <c r="AB131" s="70">
        <f t="shared" si="55"/>
        <v>0.01</v>
      </c>
    </row>
    <row r="132" spans="1:28" ht="18.75" customHeight="1" x14ac:dyDescent="0.3">
      <c r="A132" s="27" t="s">
        <v>253</v>
      </c>
      <c r="B132" s="38" t="s">
        <v>254</v>
      </c>
      <c r="C132" s="98"/>
      <c r="D132" s="36">
        <v>0</v>
      </c>
      <c r="E132" s="95"/>
      <c r="F132" s="28">
        <f>(E131*D132)</f>
        <v>0</v>
      </c>
      <c r="G132" s="29">
        <f>SUM(C131*D132*E131)</f>
        <v>0</v>
      </c>
      <c r="H132" s="2">
        <v>0</v>
      </c>
      <c r="I132" s="2">
        <v>0</v>
      </c>
      <c r="J132" s="10">
        <v>0.44</v>
      </c>
      <c r="K132" s="97"/>
      <c r="L132" s="97"/>
      <c r="M132" s="74"/>
      <c r="N132" s="22">
        <v>9600</v>
      </c>
      <c r="O132" s="79"/>
      <c r="P132" s="73"/>
      <c r="Q132" s="23">
        <v>9.02</v>
      </c>
      <c r="R132" s="12">
        <f t="shared" si="61"/>
        <v>0</v>
      </c>
      <c r="S132" s="12">
        <f>D132*O131</f>
        <v>0</v>
      </c>
      <c r="T132" s="12">
        <f>(J132+U132)*D132*E131</f>
        <v>0</v>
      </c>
      <c r="U132" s="70">
        <f t="shared" si="55"/>
        <v>0.01</v>
      </c>
      <c r="V132" s="70">
        <f t="shared" si="55"/>
        <v>0.01</v>
      </c>
      <c r="W132" s="70">
        <f t="shared" si="55"/>
        <v>0.01</v>
      </c>
      <c r="X132" s="70">
        <f t="shared" si="55"/>
        <v>0.01</v>
      </c>
      <c r="Y132" s="70">
        <f t="shared" si="55"/>
        <v>0.01</v>
      </c>
      <c r="Z132" s="70">
        <f t="shared" si="55"/>
        <v>0.01</v>
      </c>
      <c r="AA132" s="70">
        <f t="shared" si="55"/>
        <v>0.01</v>
      </c>
      <c r="AB132" s="70">
        <f t="shared" si="55"/>
        <v>0.01</v>
      </c>
    </row>
    <row r="133" spans="1:28" ht="18.75" customHeight="1" x14ac:dyDescent="0.3">
      <c r="A133" s="27" t="s">
        <v>255</v>
      </c>
      <c r="B133" s="38" t="s">
        <v>256</v>
      </c>
      <c r="C133" s="98"/>
      <c r="D133" s="36">
        <v>0</v>
      </c>
      <c r="E133" s="95"/>
      <c r="F133" s="28">
        <f>(E131*D133)</f>
        <v>0</v>
      </c>
      <c r="G133" s="29">
        <f>SUM(C131*D133*E131)</f>
        <v>0</v>
      </c>
      <c r="H133" s="2">
        <v>0</v>
      </c>
      <c r="I133" s="2">
        <v>0</v>
      </c>
      <c r="J133" s="10">
        <v>0.44</v>
      </c>
      <c r="K133" s="97"/>
      <c r="L133" s="97"/>
      <c r="M133" s="74"/>
      <c r="N133" s="22">
        <v>9600</v>
      </c>
      <c r="O133" s="79"/>
      <c r="P133" s="73"/>
      <c r="Q133" s="23">
        <v>9.6199999999999992</v>
      </c>
      <c r="R133" s="12">
        <f t="shared" si="61"/>
        <v>0</v>
      </c>
      <c r="S133" s="12">
        <f>D133*O131</f>
        <v>0</v>
      </c>
      <c r="T133" s="12">
        <f>(J133+U133)*D133*E131</f>
        <v>0</v>
      </c>
      <c r="U133" s="70">
        <f t="shared" si="55"/>
        <v>0.01</v>
      </c>
      <c r="V133" s="70">
        <f t="shared" si="55"/>
        <v>0.01</v>
      </c>
      <c r="W133" s="70">
        <f t="shared" si="55"/>
        <v>0.01</v>
      </c>
      <c r="X133" s="70">
        <f t="shared" si="55"/>
        <v>0.01</v>
      </c>
      <c r="Y133" s="70">
        <f t="shared" si="55"/>
        <v>0.01</v>
      </c>
      <c r="Z133" s="70">
        <f t="shared" si="55"/>
        <v>0.01</v>
      </c>
      <c r="AA133" s="70">
        <f t="shared" si="55"/>
        <v>0.01</v>
      </c>
      <c r="AB133" s="70">
        <f t="shared" si="55"/>
        <v>0.01</v>
      </c>
    </row>
    <row r="134" spans="1:28" ht="18.75" customHeight="1" x14ac:dyDescent="0.3">
      <c r="A134" s="27" t="s">
        <v>257</v>
      </c>
      <c r="B134" s="38" t="s">
        <v>258</v>
      </c>
      <c r="C134" s="98"/>
      <c r="D134" s="36">
        <v>0</v>
      </c>
      <c r="E134" s="96"/>
      <c r="F134" s="28">
        <f>(E131*D134)</f>
        <v>0</v>
      </c>
      <c r="G134" s="29">
        <f>SUM(C131*D134*E131)</f>
        <v>0</v>
      </c>
      <c r="H134" s="2">
        <v>0</v>
      </c>
      <c r="I134" s="2">
        <v>0</v>
      </c>
      <c r="J134" s="10">
        <v>0.44</v>
      </c>
      <c r="K134" s="97"/>
      <c r="L134" s="97"/>
      <c r="M134" s="74"/>
      <c r="N134" s="22">
        <v>9600</v>
      </c>
      <c r="O134" s="79"/>
      <c r="P134" s="73"/>
      <c r="Q134" s="23">
        <v>10.02</v>
      </c>
      <c r="R134" s="12">
        <f t="shared" si="61"/>
        <v>0</v>
      </c>
      <c r="S134" s="12">
        <f>D134*O131</f>
        <v>0</v>
      </c>
      <c r="T134" s="12">
        <f>(J134+U134)*D134*E131</f>
        <v>0</v>
      </c>
      <c r="U134" s="70">
        <f t="shared" si="55"/>
        <v>0.01</v>
      </c>
      <c r="V134" s="70">
        <f t="shared" si="55"/>
        <v>0.01</v>
      </c>
      <c r="W134" s="70">
        <f t="shared" si="55"/>
        <v>0.01</v>
      </c>
      <c r="X134" s="70">
        <f t="shared" si="55"/>
        <v>0.01</v>
      </c>
      <c r="Y134" s="70">
        <f t="shared" si="55"/>
        <v>0.01</v>
      </c>
      <c r="Z134" s="70">
        <f t="shared" si="55"/>
        <v>0.01</v>
      </c>
      <c r="AA134" s="70">
        <f t="shared" si="55"/>
        <v>0.01</v>
      </c>
      <c r="AB134" s="70">
        <f t="shared" si="55"/>
        <v>0.01</v>
      </c>
    </row>
    <row r="135" spans="1:28" ht="18.75" customHeight="1" x14ac:dyDescent="0.3">
      <c r="A135" s="27" t="s">
        <v>259</v>
      </c>
      <c r="B135" s="38" t="s">
        <v>79</v>
      </c>
      <c r="C135" s="98">
        <f>IF($F$146=1,J135+U135,IF($F$146=2,J135+V135,IF($F$146=3,J135+W135,IF($F$146=4,J135+X135,IF($F$146=5,J135+Y135,IF($F$146=6,J135+Z135,IF($F$146=7,J135+AA135,IF($F$146=8,J135+AB135,J135))))))))</f>
        <v>0.47</v>
      </c>
      <c r="D135" s="36">
        <v>0</v>
      </c>
      <c r="E135" s="94">
        <v>100</v>
      </c>
      <c r="F135" s="28">
        <f>(E135*D135)</f>
        <v>0</v>
      </c>
      <c r="G135" s="29">
        <f t="shared" si="60"/>
        <v>0</v>
      </c>
      <c r="H135" s="2">
        <v>0</v>
      </c>
      <c r="I135" s="2">
        <v>0</v>
      </c>
      <c r="J135" s="10">
        <v>0.47</v>
      </c>
      <c r="K135" s="97">
        <v>0.4</v>
      </c>
      <c r="L135" s="97">
        <v>0.32</v>
      </c>
      <c r="M135" s="74">
        <v>0.28999999999999998</v>
      </c>
      <c r="N135" s="22">
        <v>9600</v>
      </c>
      <c r="O135" s="79">
        <f t="shared" si="40"/>
        <v>2.1000000000000001E-2</v>
      </c>
      <c r="P135" s="73">
        <f>K135*L135*M135</f>
        <v>3.712E-2</v>
      </c>
      <c r="Q135" s="23">
        <v>10.02</v>
      </c>
      <c r="R135" s="12">
        <f t="shared" si="61"/>
        <v>0</v>
      </c>
      <c r="S135" s="12">
        <f t="shared" ref="S135:S142" si="62">D135*O135</f>
        <v>0</v>
      </c>
      <c r="T135" s="12">
        <f>(J135+U135)*D135*E135</f>
        <v>0</v>
      </c>
      <c r="U135" s="70">
        <f t="shared" si="55"/>
        <v>0.01</v>
      </c>
      <c r="V135" s="70">
        <f t="shared" si="55"/>
        <v>0.01</v>
      </c>
      <c r="W135" s="70">
        <f t="shared" si="55"/>
        <v>0.01</v>
      </c>
      <c r="X135" s="70">
        <f t="shared" si="55"/>
        <v>0.01</v>
      </c>
      <c r="Y135" s="70">
        <f t="shared" si="55"/>
        <v>0.01</v>
      </c>
      <c r="Z135" s="70">
        <f t="shared" si="55"/>
        <v>0.01</v>
      </c>
      <c r="AA135" s="70">
        <f t="shared" si="55"/>
        <v>0.01</v>
      </c>
      <c r="AB135" s="70">
        <f t="shared" si="55"/>
        <v>0.01</v>
      </c>
    </row>
    <row r="136" spans="1:28" ht="18.75" customHeight="1" x14ac:dyDescent="0.3">
      <c r="A136" s="27" t="s">
        <v>260</v>
      </c>
      <c r="B136" s="38" t="s">
        <v>80</v>
      </c>
      <c r="C136" s="98"/>
      <c r="D136" s="36">
        <v>0</v>
      </c>
      <c r="E136" s="95"/>
      <c r="F136" s="28">
        <f>(E135*D136)</f>
        <v>0</v>
      </c>
      <c r="G136" s="29">
        <f>SUM(C135*D136*E135)</f>
        <v>0</v>
      </c>
      <c r="H136" s="2">
        <v>0</v>
      </c>
      <c r="I136" s="2">
        <v>0</v>
      </c>
      <c r="J136" s="10">
        <v>0.47</v>
      </c>
      <c r="K136" s="97"/>
      <c r="L136" s="97"/>
      <c r="M136" s="74"/>
      <c r="N136" s="22">
        <v>9600</v>
      </c>
      <c r="O136" s="79"/>
      <c r="P136" s="73"/>
      <c r="Q136" s="23">
        <v>10.82</v>
      </c>
      <c r="R136" s="12">
        <f t="shared" si="61"/>
        <v>0</v>
      </c>
      <c r="S136" s="12">
        <f>D136*O135</f>
        <v>0</v>
      </c>
      <c r="T136" s="12">
        <f>(J136+U136)*D136*E135</f>
        <v>0</v>
      </c>
      <c r="U136" s="70">
        <f t="shared" si="55"/>
        <v>0.01</v>
      </c>
      <c r="V136" s="70">
        <f t="shared" si="55"/>
        <v>0.01</v>
      </c>
      <c r="W136" s="70">
        <f t="shared" si="55"/>
        <v>0.01</v>
      </c>
      <c r="X136" s="70">
        <f t="shared" si="55"/>
        <v>0.01</v>
      </c>
      <c r="Y136" s="70">
        <f t="shared" si="55"/>
        <v>0.01</v>
      </c>
      <c r="Z136" s="70">
        <f t="shared" si="55"/>
        <v>0.01</v>
      </c>
      <c r="AA136" s="70">
        <f t="shared" si="55"/>
        <v>0.01</v>
      </c>
      <c r="AB136" s="70">
        <f t="shared" si="55"/>
        <v>0.01</v>
      </c>
    </row>
    <row r="137" spans="1:28" ht="18.75" customHeight="1" x14ac:dyDescent="0.3">
      <c r="A137" s="27" t="s">
        <v>261</v>
      </c>
      <c r="B137" s="38" t="s">
        <v>81</v>
      </c>
      <c r="C137" s="98"/>
      <c r="D137" s="36">
        <v>0</v>
      </c>
      <c r="E137" s="95"/>
      <c r="F137" s="28">
        <f>(E135*D137)</f>
        <v>0</v>
      </c>
      <c r="G137" s="29">
        <f>SUM(C135*D137*E135)</f>
        <v>0</v>
      </c>
      <c r="H137" s="2">
        <v>0</v>
      </c>
      <c r="I137" s="2">
        <v>0</v>
      </c>
      <c r="J137" s="10">
        <v>0.47</v>
      </c>
      <c r="K137" s="97"/>
      <c r="L137" s="97"/>
      <c r="M137" s="74"/>
      <c r="N137" s="22">
        <v>9600</v>
      </c>
      <c r="O137" s="79"/>
      <c r="P137" s="73"/>
      <c r="Q137" s="23">
        <v>11.62</v>
      </c>
      <c r="R137" s="12">
        <f t="shared" si="61"/>
        <v>0</v>
      </c>
      <c r="S137" s="12">
        <f>D137*O135</f>
        <v>0</v>
      </c>
      <c r="T137" s="12">
        <f>(J137+U137)*D137*E135</f>
        <v>0</v>
      </c>
      <c r="U137" s="70">
        <f t="shared" si="55"/>
        <v>0.01</v>
      </c>
      <c r="V137" s="70">
        <f t="shared" si="55"/>
        <v>0.01</v>
      </c>
      <c r="W137" s="70">
        <f t="shared" si="55"/>
        <v>0.01</v>
      </c>
      <c r="X137" s="70">
        <f t="shared" si="55"/>
        <v>0.01</v>
      </c>
      <c r="Y137" s="70">
        <f t="shared" si="55"/>
        <v>0.01</v>
      </c>
      <c r="Z137" s="70">
        <f t="shared" si="55"/>
        <v>0.01</v>
      </c>
      <c r="AA137" s="70">
        <f t="shared" si="55"/>
        <v>0.01</v>
      </c>
      <c r="AB137" s="70">
        <f t="shared" si="55"/>
        <v>0.01</v>
      </c>
    </row>
    <row r="138" spans="1:28" ht="18.75" customHeight="1" x14ac:dyDescent="0.3">
      <c r="A138" s="27" t="s">
        <v>262</v>
      </c>
      <c r="B138" s="38" t="s">
        <v>82</v>
      </c>
      <c r="C138" s="98"/>
      <c r="D138" s="36">
        <v>0</v>
      </c>
      <c r="E138" s="96"/>
      <c r="F138" s="28">
        <f>(E135*D138)</f>
        <v>0</v>
      </c>
      <c r="G138" s="29">
        <f>SUM(C135*D138*E135)</f>
        <v>0</v>
      </c>
      <c r="H138" s="2">
        <v>0</v>
      </c>
      <c r="I138" s="2">
        <v>0</v>
      </c>
      <c r="J138" s="10">
        <v>0.47</v>
      </c>
      <c r="K138" s="97"/>
      <c r="L138" s="97"/>
      <c r="M138" s="74"/>
      <c r="N138" s="22">
        <v>9600</v>
      </c>
      <c r="O138" s="79"/>
      <c r="P138" s="73"/>
      <c r="Q138" s="23">
        <v>12.22</v>
      </c>
      <c r="R138" s="12">
        <f t="shared" si="61"/>
        <v>0</v>
      </c>
      <c r="S138" s="12">
        <f>D138*O135</f>
        <v>0</v>
      </c>
      <c r="T138" s="12">
        <f>(J138+U138)*D138*E135</f>
        <v>0</v>
      </c>
      <c r="U138" s="70">
        <f t="shared" si="55"/>
        <v>0.01</v>
      </c>
      <c r="V138" s="70">
        <f t="shared" si="55"/>
        <v>0.01</v>
      </c>
      <c r="W138" s="70">
        <f t="shared" si="55"/>
        <v>0.01</v>
      </c>
      <c r="X138" s="70">
        <f t="shared" si="55"/>
        <v>0.01</v>
      </c>
      <c r="Y138" s="70">
        <f t="shared" si="55"/>
        <v>0.01</v>
      </c>
      <c r="Z138" s="70">
        <f t="shared" si="55"/>
        <v>0.01</v>
      </c>
      <c r="AA138" s="70">
        <f t="shared" si="55"/>
        <v>0.01</v>
      </c>
      <c r="AB138" s="70">
        <f t="shared" si="55"/>
        <v>0.01</v>
      </c>
    </row>
    <row r="139" spans="1:28" ht="18.75" customHeight="1" x14ac:dyDescent="0.3">
      <c r="A139" s="27" t="s">
        <v>263</v>
      </c>
      <c r="B139" s="38" t="s">
        <v>83</v>
      </c>
      <c r="C139" s="93">
        <f>IF($F$146=1,J139+U139,IF($F$146=2,J139+V139,IF($F$146=3,J139+W139,IF($F$146=4,J139+X139,IF($F$146=5,J139+Y139,IF($F$146=6,J139+Z139,IF($F$146=7,J139+AA139,IF($F$146=8,J139+AB139,J139))))))))</f>
        <v>0.96</v>
      </c>
      <c r="D139" s="36">
        <v>0</v>
      </c>
      <c r="E139" s="94">
        <v>50</v>
      </c>
      <c r="F139" s="28">
        <f>(E139*D139)</f>
        <v>0</v>
      </c>
      <c r="G139" s="29">
        <f t="shared" si="60"/>
        <v>0</v>
      </c>
      <c r="H139" s="2">
        <v>0</v>
      </c>
      <c r="I139" s="2">
        <v>0</v>
      </c>
      <c r="J139" s="10">
        <v>0.96</v>
      </c>
      <c r="K139" s="97">
        <v>0.3</v>
      </c>
      <c r="L139" s="97">
        <v>0.28499999999999998</v>
      </c>
      <c r="M139" s="74">
        <v>0.22</v>
      </c>
      <c r="N139" s="22">
        <v>4800</v>
      </c>
      <c r="O139" s="79">
        <f t="shared" ref="O139:O142" si="63">ROUND(1.968/(N139/E139),3)</f>
        <v>2.1000000000000001E-2</v>
      </c>
      <c r="P139" s="73">
        <f>K139*L139*M139</f>
        <v>1.8809999999999997E-2</v>
      </c>
      <c r="Q139" s="23">
        <v>4.67</v>
      </c>
      <c r="R139" s="12">
        <f t="shared" si="61"/>
        <v>0</v>
      </c>
      <c r="S139" s="12">
        <f t="shared" si="62"/>
        <v>0</v>
      </c>
      <c r="T139" s="12">
        <f t="shared" ref="T139:T142" si="64">(J139+U139)*D139*E139</f>
        <v>0</v>
      </c>
      <c r="U139" s="70">
        <f t="shared" si="55"/>
        <v>0.02</v>
      </c>
      <c r="V139" s="70">
        <f t="shared" si="55"/>
        <v>0.02</v>
      </c>
      <c r="W139" s="70">
        <f t="shared" si="55"/>
        <v>0.01</v>
      </c>
      <c r="X139" s="70">
        <f t="shared" si="55"/>
        <v>0.01</v>
      </c>
      <c r="Y139" s="70">
        <f t="shared" si="55"/>
        <v>0.01</v>
      </c>
      <c r="Z139" s="70">
        <f t="shared" si="55"/>
        <v>0.01</v>
      </c>
      <c r="AA139" s="70">
        <f t="shared" si="55"/>
        <v>0.01</v>
      </c>
      <c r="AB139" s="70">
        <f t="shared" si="55"/>
        <v>0.01</v>
      </c>
    </row>
    <row r="140" spans="1:28" ht="18.75" customHeight="1" x14ac:dyDescent="0.3">
      <c r="A140" s="27" t="s">
        <v>264</v>
      </c>
      <c r="B140" s="38" t="s">
        <v>84</v>
      </c>
      <c r="C140" s="93"/>
      <c r="D140" s="36">
        <v>0</v>
      </c>
      <c r="E140" s="95"/>
      <c r="F140" s="28">
        <f>(E139*D140)</f>
        <v>0</v>
      </c>
      <c r="G140" s="29">
        <f>SUM(C139*D140*E139)</f>
        <v>0</v>
      </c>
      <c r="H140" s="2">
        <v>0</v>
      </c>
      <c r="I140" s="2">
        <v>0</v>
      </c>
      <c r="J140" s="10">
        <v>0.96</v>
      </c>
      <c r="K140" s="97"/>
      <c r="L140" s="97"/>
      <c r="M140" s="74"/>
      <c r="N140" s="22">
        <v>4800</v>
      </c>
      <c r="O140" s="79"/>
      <c r="P140" s="73"/>
      <c r="Q140" s="23">
        <v>4.88</v>
      </c>
      <c r="R140" s="12">
        <f t="shared" si="61"/>
        <v>0</v>
      </c>
      <c r="S140" s="12">
        <f>D140*O139</f>
        <v>0</v>
      </c>
      <c r="T140" s="12">
        <f>(J140+U140)*D140*E139</f>
        <v>0</v>
      </c>
      <c r="U140" s="70">
        <f t="shared" si="55"/>
        <v>0.02</v>
      </c>
      <c r="V140" s="70">
        <f t="shared" si="55"/>
        <v>0.02</v>
      </c>
      <c r="W140" s="70">
        <f t="shared" si="55"/>
        <v>0.01</v>
      </c>
      <c r="X140" s="70">
        <f t="shared" si="55"/>
        <v>0.01</v>
      </c>
      <c r="Y140" s="70">
        <f t="shared" si="55"/>
        <v>0.01</v>
      </c>
      <c r="Z140" s="70">
        <f t="shared" si="55"/>
        <v>0.01</v>
      </c>
      <c r="AA140" s="70">
        <f t="shared" si="55"/>
        <v>0.01</v>
      </c>
      <c r="AB140" s="70">
        <f t="shared" si="55"/>
        <v>0.01</v>
      </c>
    </row>
    <row r="141" spans="1:28" ht="18.75" customHeight="1" x14ac:dyDescent="0.3">
      <c r="A141" s="27" t="s">
        <v>265</v>
      </c>
      <c r="B141" s="38" t="s">
        <v>85</v>
      </c>
      <c r="C141" s="93"/>
      <c r="D141" s="36">
        <v>0</v>
      </c>
      <c r="E141" s="96"/>
      <c r="F141" s="28">
        <f>(E139*D141)</f>
        <v>0</v>
      </c>
      <c r="G141" s="29">
        <f>SUM(C139*D141*E139)</f>
        <v>0</v>
      </c>
      <c r="H141" s="2">
        <v>0</v>
      </c>
      <c r="I141" s="2">
        <v>0</v>
      </c>
      <c r="J141" s="10">
        <v>0.96</v>
      </c>
      <c r="K141" s="97"/>
      <c r="L141" s="97"/>
      <c r="M141" s="74"/>
      <c r="N141" s="22">
        <v>4800</v>
      </c>
      <c r="O141" s="79"/>
      <c r="P141" s="73"/>
      <c r="Q141" s="23">
        <v>5.13</v>
      </c>
      <c r="R141" s="12">
        <f t="shared" si="61"/>
        <v>0</v>
      </c>
      <c r="S141" s="12">
        <f>D141*O139</f>
        <v>0</v>
      </c>
      <c r="T141" s="12">
        <f>(J141+U141)*D141*E139</f>
        <v>0</v>
      </c>
      <c r="U141" s="70">
        <f t="shared" si="55"/>
        <v>0.02</v>
      </c>
      <c r="V141" s="70">
        <f t="shared" si="55"/>
        <v>0.02</v>
      </c>
      <c r="W141" s="70">
        <f t="shared" si="55"/>
        <v>0.01</v>
      </c>
      <c r="X141" s="70">
        <f t="shared" si="55"/>
        <v>0.01</v>
      </c>
      <c r="Y141" s="70">
        <f t="shared" si="55"/>
        <v>0.01</v>
      </c>
      <c r="Z141" s="70">
        <f t="shared" si="55"/>
        <v>0.01</v>
      </c>
      <c r="AA141" s="70">
        <f t="shared" si="55"/>
        <v>0.01</v>
      </c>
      <c r="AB141" s="70">
        <f t="shared" ref="U141:AB142" si="65">ROUND((AB$2/($N141*AB$1)),2)</f>
        <v>0.01</v>
      </c>
    </row>
    <row r="142" spans="1:28" ht="18.75" customHeight="1" x14ac:dyDescent="0.3">
      <c r="A142" s="27" t="s">
        <v>266</v>
      </c>
      <c r="B142" s="38" t="s">
        <v>86</v>
      </c>
      <c r="C142" s="17">
        <f>IF($F$146=1,J142+U142,IF($F$146=2,J142+V142,IF($F$146=3,J142+W142,IF($F$146=4,J142+X142,IF($F$146=5,J142+Y142,IF($F$146=6,J142+Z142,IF($F$146=7,J142+AA142,IF($F$146=8,J142+AB142,J142))))))))</f>
        <v>2.81</v>
      </c>
      <c r="D142" s="36">
        <v>0</v>
      </c>
      <c r="E142" s="58">
        <v>30</v>
      </c>
      <c r="F142" s="28">
        <f>(E142*D142)</f>
        <v>0</v>
      </c>
      <c r="G142" s="29">
        <f t="shared" si="60"/>
        <v>0</v>
      </c>
      <c r="H142" s="2">
        <v>0</v>
      </c>
      <c r="I142" s="2">
        <v>0</v>
      </c>
      <c r="J142" s="10">
        <v>2.81</v>
      </c>
      <c r="K142" s="22">
        <v>0.4</v>
      </c>
      <c r="L142" s="22">
        <v>0.27</v>
      </c>
      <c r="M142" s="22">
        <v>0.17</v>
      </c>
      <c r="N142" s="22">
        <v>2700</v>
      </c>
      <c r="O142" s="71">
        <f t="shared" si="63"/>
        <v>2.1999999999999999E-2</v>
      </c>
      <c r="P142" s="2">
        <f>K142*L142*M142</f>
        <v>1.8360000000000005E-2</v>
      </c>
      <c r="Q142" s="23">
        <v>5.98</v>
      </c>
      <c r="R142" s="12">
        <f t="shared" si="61"/>
        <v>0</v>
      </c>
      <c r="S142" s="12">
        <f t="shared" si="62"/>
        <v>0</v>
      </c>
      <c r="T142" s="12">
        <f t="shared" si="64"/>
        <v>0</v>
      </c>
      <c r="U142" s="70">
        <f t="shared" si="65"/>
        <v>0.04</v>
      </c>
      <c r="V142" s="70">
        <f t="shared" si="65"/>
        <v>0.03</v>
      </c>
      <c r="W142" s="70">
        <f t="shared" si="65"/>
        <v>0.03</v>
      </c>
      <c r="X142" s="70">
        <f t="shared" si="65"/>
        <v>0.02</v>
      </c>
      <c r="Y142" s="70">
        <f t="shared" si="65"/>
        <v>0.02</v>
      </c>
      <c r="Z142" s="70">
        <f t="shared" si="65"/>
        <v>0.02</v>
      </c>
      <c r="AA142" s="70">
        <f t="shared" si="65"/>
        <v>0.02</v>
      </c>
      <c r="AB142" s="70">
        <f t="shared" si="65"/>
        <v>0.02</v>
      </c>
    </row>
    <row r="143" spans="1:28" ht="18.75" customHeight="1" x14ac:dyDescent="0.3">
      <c r="A143" s="59"/>
      <c r="B143" s="59"/>
      <c r="C143" s="84" t="s">
        <v>87</v>
      </c>
      <c r="D143" s="85"/>
      <c r="E143" s="85"/>
      <c r="F143" s="91">
        <f>SUM(G7:G142)</f>
        <v>0</v>
      </c>
      <c r="G143" s="92"/>
      <c r="K143" s="86"/>
      <c r="L143" s="86"/>
      <c r="M143" s="54"/>
    </row>
    <row r="144" spans="1:28" ht="18.75" customHeight="1" x14ac:dyDescent="0.3">
      <c r="A144" s="63" t="s">
        <v>277</v>
      </c>
      <c r="B144" s="61"/>
      <c r="C144" s="87" t="s">
        <v>88</v>
      </c>
      <c r="D144" s="88"/>
      <c r="E144" s="88"/>
      <c r="F144" s="62">
        <v>0</v>
      </c>
      <c r="G144" s="60">
        <f>((F143*(1-(F144/100))))</f>
        <v>0</v>
      </c>
      <c r="K144" s="86"/>
      <c r="L144" s="86"/>
      <c r="M144" s="54"/>
    </row>
    <row r="145" spans="1:13" ht="18.75" customHeight="1" x14ac:dyDescent="0.3">
      <c r="A145" s="12"/>
      <c r="B145" s="61"/>
      <c r="C145" s="87" t="s">
        <v>269</v>
      </c>
      <c r="D145" s="88"/>
      <c r="E145" s="88"/>
      <c r="F145" s="89">
        <f>SUM(R2:R143)+F146*15</f>
        <v>0</v>
      </c>
      <c r="G145" s="89"/>
      <c r="K145" s="86"/>
      <c r="L145" s="86"/>
      <c r="M145" s="54"/>
    </row>
    <row r="146" spans="1:13" ht="18.75" customHeight="1" x14ac:dyDescent="0.3">
      <c r="B146" s="61"/>
      <c r="C146" s="87" t="s">
        <v>268</v>
      </c>
      <c r="D146" s="88"/>
      <c r="E146" s="88"/>
      <c r="F146" s="90">
        <f>ROUNDUP(((SUM(S3:S144)/1.968)),0)</f>
        <v>0</v>
      </c>
      <c r="G146" s="90"/>
      <c r="K146" s="86"/>
      <c r="L146" s="86"/>
      <c r="M146" s="54"/>
    </row>
    <row r="147" spans="1:13" ht="18.75" customHeight="1" x14ac:dyDescent="0.3">
      <c r="A147" s="67"/>
      <c r="B147" s="68"/>
      <c r="C147" s="82" t="s">
        <v>274</v>
      </c>
      <c r="D147" s="83"/>
      <c r="E147" s="83"/>
      <c r="F147" s="80" t="e">
        <f>($S$2/($F$146*1.968))</f>
        <v>#DIV/0!</v>
      </c>
      <c r="G147" s="81"/>
    </row>
    <row r="148" spans="1:13" ht="18.75" customHeight="1" x14ac:dyDescent="0.3"/>
    <row r="149" spans="1:13" ht="18.75" customHeight="1" x14ac:dyDescent="0.3"/>
    <row r="150" spans="1:13" ht="61.5" customHeight="1" x14ac:dyDescent="0.3"/>
    <row r="151" spans="1:13" ht="19.5" customHeight="1" x14ac:dyDescent="0.3"/>
    <row r="152" spans="1:13" ht="19.5" customHeight="1" x14ac:dyDescent="0.3"/>
  </sheetData>
  <sheetProtection algorithmName="SHA-512" hashValue="oZBuyLz5U/wEns7uj8zRCi0JPvJ/pOPbPkaBRz7xh/zZc33jkmZh/SxtY2rV9WBdssSdhvYPhtnraWZDof0IUg==" saltValue="srRbSF5Q2s5adjoWnDGUIw==" spinCount="100000" sheet="1" objects="1" scenarios="1"/>
  <protectedRanges>
    <protectedRange sqref="C1:G3 D7:D11 D13:D20 D22:D38 D40:D45 D47:D72 D74:D108 D131:D142 F144 D110:D129" name="Szerkeszthető"/>
    <protectedRange algorithmName="SHA-512" hashValue="HKQZ94VOx8tfkIyojHbySlSw/gGNzPniOfD26E34IVXxCoheHoUSa8RZythJdSUzB9q/mgs0UNCqx84odN+vxg==" saltValue="S6dROYnxrN9u9OxmfO26tw==" spinCount="100000" sqref="A1:B3 A4:G6 E7:G11 A12 E13:G20 A21 E22:G38 A39 E40:G45 A46 E47:G72 A73 E74:G108 A109 A130 E131:G142 F143 G144 B146:E146 A143:E145 F145:G146 E110:G129 A7:C11 A13:C20 A22:C38 A40:C45 A47:C72 A110:C129 A131:C142 A74:C108" name="Lezárt"/>
  </protectedRanges>
  <mergeCells count="213">
    <mergeCell ref="X122:X125"/>
    <mergeCell ref="Y122:Y125"/>
    <mergeCell ref="Z122:Z125"/>
    <mergeCell ref="AA122:AA125"/>
    <mergeCell ref="V110:V113"/>
    <mergeCell ref="W110:W113"/>
    <mergeCell ref="X110:X113"/>
    <mergeCell ref="Y110:Y113"/>
    <mergeCell ref="Z110:Z113"/>
    <mergeCell ref="AA110:AA113"/>
    <mergeCell ref="AB122:AB125"/>
    <mergeCell ref="V126:V129"/>
    <mergeCell ref="W126:W129"/>
    <mergeCell ref="X126:X129"/>
    <mergeCell ref="Y126:Y129"/>
    <mergeCell ref="Z126:Z129"/>
    <mergeCell ref="AA126:AA129"/>
    <mergeCell ref="AB126:AB129"/>
    <mergeCell ref="V114:V117"/>
    <mergeCell ref="W114:W117"/>
    <mergeCell ref="X114:X117"/>
    <mergeCell ref="Y114:Y117"/>
    <mergeCell ref="Z114:Z117"/>
    <mergeCell ref="AA114:AA117"/>
    <mergeCell ref="AB114:AB117"/>
    <mergeCell ref="V118:V121"/>
    <mergeCell ref="W118:W121"/>
    <mergeCell ref="X118:X121"/>
    <mergeCell ref="Y118:Y121"/>
    <mergeCell ref="Z118:Z121"/>
    <mergeCell ref="AA118:AA121"/>
    <mergeCell ref="AB118:AB121"/>
    <mergeCell ref="V122:V125"/>
    <mergeCell ref="W122:W125"/>
    <mergeCell ref="AB110:AB113"/>
    <mergeCell ref="AB103:AB106"/>
    <mergeCell ref="V69:V72"/>
    <mergeCell ref="W69:W72"/>
    <mergeCell ref="X69:X72"/>
    <mergeCell ref="Y69:Y72"/>
    <mergeCell ref="Z69:Z72"/>
    <mergeCell ref="AA69:AA72"/>
    <mergeCell ref="AB69:AB72"/>
    <mergeCell ref="AB100:AB102"/>
    <mergeCell ref="V100:V102"/>
    <mergeCell ref="W100:W102"/>
    <mergeCell ref="X100:X102"/>
    <mergeCell ref="Y100:Y102"/>
    <mergeCell ref="Z100:Z102"/>
    <mergeCell ref="AA100:AA102"/>
    <mergeCell ref="V103:V106"/>
    <mergeCell ref="W103:W106"/>
    <mergeCell ref="X103:X106"/>
    <mergeCell ref="Y103:Y106"/>
    <mergeCell ref="Z103:Z106"/>
    <mergeCell ref="AA103:AA106"/>
    <mergeCell ref="V61:V64"/>
    <mergeCell ref="W61:W64"/>
    <mergeCell ref="X61:X64"/>
    <mergeCell ref="Y61:Y64"/>
    <mergeCell ref="Z61:Z64"/>
    <mergeCell ref="AA61:AA64"/>
    <mergeCell ref="AB61:AB64"/>
    <mergeCell ref="V65:V68"/>
    <mergeCell ref="W65:W68"/>
    <mergeCell ref="X65:X68"/>
    <mergeCell ref="Y65:Y68"/>
    <mergeCell ref="Z65:Z68"/>
    <mergeCell ref="AA65:AA68"/>
    <mergeCell ref="AB65:AB68"/>
    <mergeCell ref="U110:U113"/>
    <mergeCell ref="U114:U117"/>
    <mergeCell ref="U118:U121"/>
    <mergeCell ref="U122:U125"/>
    <mergeCell ref="U126:U129"/>
    <mergeCell ref="U61:U64"/>
    <mergeCell ref="U65:U68"/>
    <mergeCell ref="U69:U72"/>
    <mergeCell ref="S110:S113"/>
    <mergeCell ref="S114:S117"/>
    <mergeCell ref="U100:U102"/>
    <mergeCell ref="U103:U106"/>
    <mergeCell ref="T126:T129"/>
    <mergeCell ref="T122:T125"/>
    <mergeCell ref="T118:T121"/>
    <mergeCell ref="T114:T117"/>
    <mergeCell ref="T110:T113"/>
    <mergeCell ref="A1:B1"/>
    <mergeCell ref="C1:G1"/>
    <mergeCell ref="C2:G2"/>
    <mergeCell ref="A3:B3"/>
    <mergeCell ref="C3:G3"/>
    <mergeCell ref="A4:G4"/>
    <mergeCell ref="J61:J64"/>
    <mergeCell ref="C65:C68"/>
    <mergeCell ref="E65:E68"/>
    <mergeCell ref="J65:J68"/>
    <mergeCell ref="C69:C72"/>
    <mergeCell ref="E69:E72"/>
    <mergeCell ref="A6:G6"/>
    <mergeCell ref="A12:G12"/>
    <mergeCell ref="A21:G21"/>
    <mergeCell ref="A39:G39"/>
    <mergeCell ref="A46:G46"/>
    <mergeCell ref="C61:C64"/>
    <mergeCell ref="E61:E64"/>
    <mergeCell ref="C103:C106"/>
    <mergeCell ref="E103:E106"/>
    <mergeCell ref="H103:H106"/>
    <mergeCell ref="I103:I106"/>
    <mergeCell ref="J103:J106"/>
    <mergeCell ref="A109:G109"/>
    <mergeCell ref="A73:G73"/>
    <mergeCell ref="C100:C102"/>
    <mergeCell ref="E100:E102"/>
    <mergeCell ref="H100:H102"/>
    <mergeCell ref="I100:I102"/>
    <mergeCell ref="J100:J102"/>
    <mergeCell ref="H110:H113"/>
    <mergeCell ref="I110:I113"/>
    <mergeCell ref="J110:J113"/>
    <mergeCell ref="K110:K113"/>
    <mergeCell ref="L110:L113"/>
    <mergeCell ref="A110:A113"/>
    <mergeCell ref="C110:C113"/>
    <mergeCell ref="D110:D113"/>
    <mergeCell ref="E110:E113"/>
    <mergeCell ref="F110:F113"/>
    <mergeCell ref="G110:G113"/>
    <mergeCell ref="K114:K117"/>
    <mergeCell ref="L114:L117"/>
    <mergeCell ref="A118:A121"/>
    <mergeCell ref="C118:C121"/>
    <mergeCell ref="D118:D121"/>
    <mergeCell ref="E118:E121"/>
    <mergeCell ref="F118:F121"/>
    <mergeCell ref="G118:G121"/>
    <mergeCell ref="H114:H117"/>
    <mergeCell ref="I114:I117"/>
    <mergeCell ref="J114:J117"/>
    <mergeCell ref="A114:A117"/>
    <mergeCell ref="C114:C117"/>
    <mergeCell ref="D114:D117"/>
    <mergeCell ref="E114:E117"/>
    <mergeCell ref="F114:F117"/>
    <mergeCell ref="G114:G117"/>
    <mergeCell ref="J122:J125"/>
    <mergeCell ref="F122:F125"/>
    <mergeCell ref="G122:G125"/>
    <mergeCell ref="H118:H121"/>
    <mergeCell ref="I118:I121"/>
    <mergeCell ref="J118:J121"/>
    <mergeCell ref="S118:S121"/>
    <mergeCell ref="K118:K121"/>
    <mergeCell ref="L118:L121"/>
    <mergeCell ref="S122:S125"/>
    <mergeCell ref="K122:K125"/>
    <mergeCell ref="L122:L125"/>
    <mergeCell ref="O131:O134"/>
    <mergeCell ref="S126:S129"/>
    <mergeCell ref="A122:A125"/>
    <mergeCell ref="C122:C125"/>
    <mergeCell ref="D122:D125"/>
    <mergeCell ref="E122:E125"/>
    <mergeCell ref="A130:G130"/>
    <mergeCell ref="C131:C134"/>
    <mergeCell ref="E131:E134"/>
    <mergeCell ref="K131:K134"/>
    <mergeCell ref="L131:L134"/>
    <mergeCell ref="H126:H129"/>
    <mergeCell ref="I126:I129"/>
    <mergeCell ref="J126:J129"/>
    <mergeCell ref="K126:K129"/>
    <mergeCell ref="L126:L129"/>
    <mergeCell ref="A126:A129"/>
    <mergeCell ref="C126:C129"/>
    <mergeCell ref="D126:D129"/>
    <mergeCell ref="E126:E129"/>
    <mergeCell ref="F126:F129"/>
    <mergeCell ref="G126:G129"/>
    <mergeCell ref="H122:H125"/>
    <mergeCell ref="I122:I125"/>
    <mergeCell ref="C139:C141"/>
    <mergeCell ref="E139:E141"/>
    <mergeCell ref="K139:K141"/>
    <mergeCell ref="L139:L141"/>
    <mergeCell ref="C135:C138"/>
    <mergeCell ref="E135:E138"/>
    <mergeCell ref="K135:K138"/>
    <mergeCell ref="L135:L138"/>
    <mergeCell ref="O135:O138"/>
    <mergeCell ref="O139:O141"/>
    <mergeCell ref="F147:G147"/>
    <mergeCell ref="C147:E147"/>
    <mergeCell ref="C143:E143"/>
    <mergeCell ref="K143:K146"/>
    <mergeCell ref="L143:L146"/>
    <mergeCell ref="C144:E144"/>
    <mergeCell ref="C145:E145"/>
    <mergeCell ref="F145:G145"/>
    <mergeCell ref="C146:E146"/>
    <mergeCell ref="F146:G146"/>
    <mergeCell ref="F143:G143"/>
    <mergeCell ref="O69:O72"/>
    <mergeCell ref="O65:O68"/>
    <mergeCell ref="O61:O64"/>
    <mergeCell ref="O103:O106"/>
    <mergeCell ref="O100:O102"/>
    <mergeCell ref="O118:O121"/>
    <mergeCell ref="O114:O117"/>
    <mergeCell ref="O110:O113"/>
    <mergeCell ref="O126:O129"/>
    <mergeCell ref="O122:O125"/>
  </mergeCells>
  <phoneticPr fontId="24" type="noConversion"/>
  <conditionalFormatting sqref="F147:G147">
    <cfRule type="containsErrors" dxfId="2" priority="4">
      <formula>ISERROR(F147)</formula>
    </cfRule>
    <cfRule type="cellIs" dxfId="1" priority="2" operator="between">
      <formula>0</formula>
      <formula>0.8948</formula>
    </cfRule>
    <cfRule type="cellIs" dxfId="0" priority="1" operator="between">
      <formula>0.8949</formula>
      <formula>1</formula>
    </cfRule>
  </conditionalFormatting>
  <printOptions horizontalCentered="1"/>
  <pageMargins left="0.39370078740157483" right="0.39370078740157483" top="1.5748031496062993" bottom="1.3779527559055118" header="0" footer="0"/>
  <pageSetup paperSize="9" scale="60" fitToHeight="5" orientation="portrait" r:id="rId1"/>
  <headerFooter scaleWithDoc="0">
    <oddHeader>&amp;C&amp;G
2022 ORDER FORM&amp;R&amp;"Verdana,Normál"&amp;9
v1</oddHeader>
    <oddFooter>&amp;C&amp;G&amp;R&amp;"Verdana,Normál"&amp;9&amp;P</oddFooter>
  </headerFooter>
  <rowBreaks count="3" manualBreakCount="3">
    <brk id="45" max="6" man="1"/>
    <brk id="72" max="6" man="1"/>
    <brk id="95" max="6" man="1"/>
  </rowBreaks>
  <ignoredErrors>
    <ignoredError sqref="F18" formula="1"/>
  </ignoredError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EUR order</vt:lpstr>
      <vt:lpstr>'EUR order'!Nyomtatási_cím</vt:lpstr>
      <vt:lpstr>'EUR order'!Nyomtatási_terület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Sági Norbert</dc:creator>
  <cp:lastModifiedBy>Kovács Ákos</cp:lastModifiedBy>
  <dcterms:created xsi:type="dcterms:W3CDTF">2022-07-18T13:30:06Z</dcterms:created>
  <dcterms:modified xsi:type="dcterms:W3CDTF">2022-10-04T06:24:14Z</dcterms:modified>
</cp:coreProperties>
</file>